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TACIE_VÝZVY\2020\Kanalizácia Kúria\"/>
    </mc:Choice>
  </mc:AlternateContent>
  <xr:revisionPtr revIDLastSave="0" documentId="13_ncr:1_{BBC9B511-09B9-407C-B913-F93F01B709BA}" xr6:coauthVersionLast="45" xr6:coauthVersionMax="45" xr10:uidLastSave="{00000000-0000-0000-0000-000000000000}"/>
  <bookViews>
    <workbookView xWindow="-120" yWindow="-120" windowWidth="29040" windowHeight="15840" tabRatio="905" activeTab="1" xr2:uid="{00000000-000D-0000-FFFF-FFFF00000000}"/>
  </bookViews>
  <sheets>
    <sheet name="Rekapitulácia" sheetId="1" r:id="rId1"/>
    <sheet name="Kryci list rozpočtu" sheetId="13" r:id="rId2"/>
    <sheet name="Stoka ´´Y.1´´" sheetId="8" r:id="rId3"/>
    <sheet name="Dočasné dopravné značenie MGZS" sheetId="11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C14" i="1" l="1"/>
  <c r="R48" i="13"/>
  <c r="R50" i="13"/>
  <c r="K45" i="13"/>
  <c r="J44" i="13"/>
  <c r="R44" i="13"/>
  <c r="P42" i="13"/>
  <c r="P41" i="13"/>
  <c r="P40" i="13"/>
  <c r="P39" i="13"/>
  <c r="R47" i="13"/>
  <c r="P38" i="13"/>
  <c r="R35" i="13"/>
  <c r="J35" i="13"/>
  <c r="E35" i="13"/>
  <c r="S49" i="13"/>
  <c r="S47" i="13"/>
  <c r="I18" i="11"/>
  <c r="I19" i="11"/>
  <c r="I20" i="11"/>
  <c r="I16" i="11"/>
  <c r="I17" i="11"/>
  <c r="I15" i="11"/>
  <c r="C8" i="11"/>
  <c r="C5" i="11"/>
  <c r="C4" i="11"/>
  <c r="C2" i="11"/>
  <c r="M73" i="8"/>
  <c r="K73" i="8"/>
  <c r="I73" i="8"/>
  <c r="M72" i="8"/>
  <c r="K72" i="8"/>
  <c r="I72" i="8"/>
  <c r="M70" i="8"/>
  <c r="K70" i="8"/>
  <c r="I70" i="8"/>
  <c r="M69" i="8"/>
  <c r="K69" i="8"/>
  <c r="I69" i="8"/>
  <c r="M68" i="8"/>
  <c r="K68" i="8"/>
  <c r="I68" i="8"/>
  <c r="M67" i="8"/>
  <c r="K67" i="8"/>
  <c r="I67" i="8"/>
  <c r="M66" i="8"/>
  <c r="K66" i="8"/>
  <c r="I66" i="8"/>
  <c r="M64" i="8"/>
  <c r="K64" i="8"/>
  <c r="I64" i="8"/>
  <c r="M63" i="8"/>
  <c r="K63" i="8"/>
  <c r="I63" i="8"/>
  <c r="M62" i="8"/>
  <c r="K62" i="8"/>
  <c r="I62" i="8"/>
  <c r="M61" i="8"/>
  <c r="K61" i="8"/>
  <c r="I61" i="8"/>
  <c r="M60" i="8"/>
  <c r="K60" i="8"/>
  <c r="I60" i="8"/>
  <c r="M59" i="8"/>
  <c r="K59" i="8"/>
  <c r="I59" i="8"/>
  <c r="M58" i="8"/>
  <c r="K58" i="8"/>
  <c r="I58" i="8"/>
  <c r="M57" i="8"/>
  <c r="K57" i="8"/>
  <c r="I57" i="8"/>
  <c r="M56" i="8"/>
  <c r="K56" i="8"/>
  <c r="I56" i="8"/>
  <c r="M55" i="8"/>
  <c r="K55" i="8"/>
  <c r="I55" i="8"/>
  <c r="M54" i="8"/>
  <c r="K54" i="8"/>
  <c r="I54" i="8"/>
  <c r="M53" i="8"/>
  <c r="K53" i="8"/>
  <c r="I53" i="8"/>
  <c r="M51" i="8"/>
  <c r="K51" i="8"/>
  <c r="I51" i="8"/>
  <c r="M50" i="8"/>
  <c r="K50" i="8"/>
  <c r="I50" i="8"/>
  <c r="M49" i="8"/>
  <c r="K49" i="8"/>
  <c r="I49" i="8"/>
  <c r="M48" i="8"/>
  <c r="K48" i="8"/>
  <c r="I48" i="8"/>
  <c r="M47" i="8"/>
  <c r="K47" i="8"/>
  <c r="I47" i="8"/>
  <c r="M45" i="8"/>
  <c r="K45" i="8"/>
  <c r="I45" i="8"/>
  <c r="M44" i="8"/>
  <c r="K44" i="8"/>
  <c r="I44" i="8"/>
  <c r="M43" i="8"/>
  <c r="K43" i="8"/>
  <c r="I43" i="8"/>
  <c r="M41" i="8"/>
  <c r="M40" i="8"/>
  <c r="K41" i="8"/>
  <c r="K40" i="8"/>
  <c r="I41" i="8"/>
  <c r="I40" i="8"/>
  <c r="M39" i="8"/>
  <c r="K39" i="8"/>
  <c r="I39" i="8"/>
  <c r="I37" i="8"/>
  <c r="M38" i="8"/>
  <c r="K38" i="8"/>
  <c r="K37" i="8"/>
  <c r="I38" i="8"/>
  <c r="M36" i="8"/>
  <c r="K36" i="8"/>
  <c r="I36" i="8"/>
  <c r="M35" i="8"/>
  <c r="K35" i="8"/>
  <c r="I35" i="8"/>
  <c r="M34" i="8"/>
  <c r="K34" i="8"/>
  <c r="I34" i="8"/>
  <c r="M33" i="8"/>
  <c r="K33" i="8"/>
  <c r="I33" i="8"/>
  <c r="M32" i="8"/>
  <c r="K32" i="8"/>
  <c r="I32" i="8"/>
  <c r="M31" i="8"/>
  <c r="K31" i="8"/>
  <c r="I31" i="8"/>
  <c r="M30" i="8"/>
  <c r="K30" i="8"/>
  <c r="I30" i="8"/>
  <c r="M29" i="8"/>
  <c r="K29" i="8"/>
  <c r="I29" i="8"/>
  <c r="M28" i="8"/>
  <c r="K28" i="8"/>
  <c r="I28" i="8"/>
  <c r="M27" i="8"/>
  <c r="K27" i="8"/>
  <c r="I27" i="8"/>
  <c r="M26" i="8"/>
  <c r="K26" i="8"/>
  <c r="I26" i="8"/>
  <c r="M25" i="8"/>
  <c r="K25" i="8"/>
  <c r="I25" i="8"/>
  <c r="M24" i="8"/>
  <c r="K24" i="8"/>
  <c r="I24" i="8"/>
  <c r="M23" i="8"/>
  <c r="K23" i="8"/>
  <c r="I23" i="8"/>
  <c r="M22" i="8"/>
  <c r="K22" i="8"/>
  <c r="I22" i="8"/>
  <c r="M21" i="8"/>
  <c r="K21" i="8"/>
  <c r="I21" i="8"/>
  <c r="M20" i="8"/>
  <c r="K20" i="8"/>
  <c r="I20" i="8"/>
  <c r="M19" i="8"/>
  <c r="K19" i="8"/>
  <c r="I19" i="8"/>
  <c r="M18" i="8"/>
  <c r="K18" i="8"/>
  <c r="I18" i="8"/>
  <c r="M17" i="8"/>
  <c r="K17" i="8"/>
  <c r="I17" i="8"/>
  <c r="M16" i="8"/>
  <c r="K16" i="8"/>
  <c r="I16" i="8"/>
  <c r="C8" i="8"/>
  <c r="C5" i="8"/>
  <c r="C4" i="8"/>
  <c r="C3" i="8"/>
  <c r="C2" i="8"/>
  <c r="M42" i="8"/>
  <c r="M52" i="8"/>
  <c r="I21" i="11"/>
  <c r="C13" i="1"/>
  <c r="I71" i="8"/>
  <c r="M37" i="8"/>
  <c r="K52" i="8"/>
  <c r="M65" i="8"/>
  <c r="I15" i="8"/>
  <c r="K46" i="8"/>
  <c r="K15" i="8"/>
  <c r="I46" i="8"/>
  <c r="M46" i="8"/>
  <c r="I42" i="8"/>
  <c r="M71" i="8"/>
  <c r="I52" i="8"/>
  <c r="M15" i="8"/>
  <c r="K42" i="8"/>
  <c r="I65" i="8"/>
  <c r="K71" i="8"/>
  <c r="K65" i="8"/>
  <c r="S48" i="13"/>
  <c r="M14" i="8"/>
  <c r="M74" i="8"/>
  <c r="K14" i="8"/>
  <c r="K74" i="8"/>
  <c r="I14" i="8"/>
  <c r="I74" i="8"/>
  <c r="C9" i="1"/>
</calcChain>
</file>

<file path=xl/sharedStrings.xml><?xml version="1.0" encoding="utf-8"?>
<sst xmlns="http://schemas.openxmlformats.org/spreadsheetml/2006/main" count="598" uniqueCount="318">
  <si>
    <t>ROZPOČET</t>
  </si>
  <si>
    <t>Stavba:</t>
  </si>
  <si>
    <t>Objekt:</t>
  </si>
  <si>
    <t>Časť:</t>
  </si>
  <si>
    <t>JKSO:</t>
  </si>
  <si>
    <t>Objednávateľ:</t>
  </si>
  <si>
    <t>Zhotoviteľ:</t>
  </si>
  <si>
    <t>Dátum:</t>
  </si>
  <si>
    <t>P.Č.</t>
  </si>
  <si>
    <t>TV</t>
  </si>
  <si>
    <t>KCN</t>
  </si>
  <si>
    <t>Kód položky</t>
  </si>
  <si>
    <t>Popis</t>
  </si>
  <si>
    <t>MJ</t>
  </si>
  <si>
    <t>Množstvo celkom</t>
  </si>
  <si>
    <t>Cena jednotková</t>
  </si>
  <si>
    <t>Cena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</si>
  <si>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</si>
  <si>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</si>
  <si>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</si>
  <si>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</si>
  <si>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</si>
  <si>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</si>
  <si>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</si>
  <si>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</t>
  </si>
  <si>
    <t>HSV</t>
  </si>
  <si>
    <t>Práce a dodávky HSV</t>
  </si>
  <si>
    <t>0</t>
  </si>
  <si>
    <t>1</t>
  </si>
  <si>
    <t>Zemné práce</t>
  </si>
  <si>
    <t>K</t>
  </si>
  <si>
    <t>001</t>
  </si>
  <si>
    <t>110011010</t>
  </si>
  <si>
    <t>Vytýčenie trasy vodovodu, kanalizácie v rovine</t>
  </si>
  <si>
    <t>km</t>
  </si>
  <si>
    <t>2</t>
  </si>
  <si>
    <t>221</t>
  </si>
  <si>
    <t>m2</t>
  </si>
  <si>
    <t>3</t>
  </si>
  <si>
    <t>4</t>
  </si>
  <si>
    <t>5</t>
  </si>
  <si>
    <t>132201202</t>
  </si>
  <si>
    <t>Výkop ryhy šírky 600-2000mm horn.3 od 100 do 1000 m3</t>
  </si>
  <si>
    <t>m3</t>
  </si>
  <si>
    <t>6</t>
  </si>
  <si>
    <t>132201209</t>
  </si>
  <si>
    <t>Príplatok k cenám za lepivosť horniny 3</t>
  </si>
  <si>
    <t>7</t>
  </si>
  <si>
    <t>132301202</t>
  </si>
  <si>
    <t>Výkop ryhy šírky 600-2000mm hor 4 100-1000 m3</t>
  </si>
  <si>
    <t>8</t>
  </si>
  <si>
    <t>132301209</t>
  </si>
  <si>
    <t>Príplatok za lepivosť horniny 4</t>
  </si>
  <si>
    <t>9</t>
  </si>
  <si>
    <t>132401201</t>
  </si>
  <si>
    <t>Výkop ryhy šírky 600-2000mm hor 5 pre akékoľvek množstvo</t>
  </si>
  <si>
    <t>10</t>
  </si>
  <si>
    <t>m</t>
  </si>
  <si>
    <t>11</t>
  </si>
  <si>
    <t>M</t>
  </si>
  <si>
    <t>MAT</t>
  </si>
  <si>
    <t>12</t>
  </si>
  <si>
    <t>151101101</t>
  </si>
  <si>
    <t>Paženie a rozopretie stien rýh pre podzemné vedenie, príložné do 2 m</t>
  </si>
  <si>
    <t>13</t>
  </si>
  <si>
    <t>14</t>
  </si>
  <si>
    <t>151101111</t>
  </si>
  <si>
    <t>Odstránenie paženia rýh pre podzemné vedenie, príložné hĺbky do 2 m</t>
  </si>
  <si>
    <t>15</t>
  </si>
  <si>
    <t>16</t>
  </si>
  <si>
    <t>161101501</t>
  </si>
  <si>
    <t>M3</t>
  </si>
  <si>
    <t>17</t>
  </si>
  <si>
    <t>162601102</t>
  </si>
  <si>
    <t>Vodorovné premiestnenie výkopku tr.1-4 do 5000 m</t>
  </si>
  <si>
    <t>18</t>
  </si>
  <si>
    <t>19</t>
  </si>
  <si>
    <t>20</t>
  </si>
  <si>
    <t>Zásyp sypaninou so zhutnením jám, šachiet, rýh, zárezov alebo okolo objektov nad 100 do 1000 m3</t>
  </si>
  <si>
    <t>21</t>
  </si>
  <si>
    <t>175101101</t>
  </si>
  <si>
    <t>Obsyp potrubia sypaninou z vhodných hornín 1 až 4 bez prehodenia sypaniny</t>
  </si>
  <si>
    <t>22</t>
  </si>
  <si>
    <t>5833731800</t>
  </si>
  <si>
    <t xml:space="preserve">Štrkopiesok 8-16                </t>
  </si>
  <si>
    <t>t</t>
  </si>
  <si>
    <t>23</t>
  </si>
  <si>
    <t>5834532300</t>
  </si>
  <si>
    <t>Štrkodrva 0-63</t>
  </si>
  <si>
    <t>Zakladanie</t>
  </si>
  <si>
    <t>24</t>
  </si>
  <si>
    <t>011</t>
  </si>
  <si>
    <t>272362021</t>
  </si>
  <si>
    <t>Výstuž základových konštrukcií zo zvár. sietí KARI oká 100/100 - 8/8mm</t>
  </si>
  <si>
    <t>Zvislé a kompletné konštrukcie</t>
  </si>
  <si>
    <t>25</t>
  </si>
  <si>
    <t>271</t>
  </si>
  <si>
    <t>359901111</t>
  </si>
  <si>
    <t>Vyčistenie stôk akejkoľvek výšky</t>
  </si>
  <si>
    <t>Vodorovné konštrukcie</t>
  </si>
  <si>
    <t>26</t>
  </si>
  <si>
    <t>451572111</t>
  </si>
  <si>
    <t>Lôžko pod potrubie, stoky a drobné objekty, v otvorenom výkope z kameniva drobného ťaženého 0-4 mm</t>
  </si>
  <si>
    <t>27</t>
  </si>
  <si>
    <t>452311131</t>
  </si>
  <si>
    <t>Dosky z betónu v otvorenom výkope tr.C 12/15</t>
  </si>
  <si>
    <t>28</t>
  </si>
  <si>
    <t>452351101</t>
  </si>
  <si>
    <t>Debnenie v otvorenom výkope dosiek, sedlových lôžok a blokov pod potrubie,stoky a drobné objekty</t>
  </si>
  <si>
    <t>Komunikácie</t>
  </si>
  <si>
    <t>29</t>
  </si>
  <si>
    <t>30</t>
  </si>
  <si>
    <t>567145115</t>
  </si>
  <si>
    <t>Podklad z prostého betónu tr. C 12/15 hr.250 mm</t>
  </si>
  <si>
    <t>31</t>
  </si>
  <si>
    <t>573211111</t>
  </si>
  <si>
    <t>Postrek asfaltový spojovací bez posypu kamenivom z asfaltu cestného v množstve od 0, 50 do 0,70 kg/m2</t>
  </si>
  <si>
    <t>32</t>
  </si>
  <si>
    <t>577141122</t>
  </si>
  <si>
    <t>Betón asfaltový hr.50mm</t>
  </si>
  <si>
    <t>Rúrové vedenie</t>
  </si>
  <si>
    <t>33</t>
  </si>
  <si>
    <t>87131PC</t>
  </si>
  <si>
    <t>Montáž potrubia z kanalizačných rúr z tvrdého PVC tesn. gumovým krúžkom v skl. do 20% DN 250</t>
  </si>
  <si>
    <t>bm</t>
  </si>
  <si>
    <t>34</t>
  </si>
  <si>
    <t>2861100057</t>
  </si>
  <si>
    <t>35</t>
  </si>
  <si>
    <t>877353121</t>
  </si>
  <si>
    <t>Montáž tvarovky na potrubí z rúr z tvrdého PVC tesnených gumovým krúžkom, odbočná DN 250</t>
  </si>
  <si>
    <t>ks</t>
  </si>
  <si>
    <t>36</t>
  </si>
  <si>
    <t>2862300102</t>
  </si>
  <si>
    <t xml:space="preserve">Hladká polypropylénová odbočka DN 250/150 </t>
  </si>
  <si>
    <t>37</t>
  </si>
  <si>
    <t>892361000</t>
  </si>
  <si>
    <t>Skúška tesnosti kanalizácie D 250</t>
  </si>
  <si>
    <t>38</t>
  </si>
  <si>
    <t>894211121</t>
  </si>
  <si>
    <t>Šachta kanalizačná výšky do 2 m na potrubie DN 250</t>
  </si>
  <si>
    <t>39</t>
  </si>
  <si>
    <t>894211131</t>
  </si>
  <si>
    <t>Šachta kanalizačná výšky do 2,5 m na potrubie DN 250</t>
  </si>
  <si>
    <t>40</t>
  </si>
  <si>
    <t>894211151</t>
  </si>
  <si>
    <t>Šachta kanalizačná spádová na potrubie DN 250</t>
  </si>
  <si>
    <t>41</t>
  </si>
  <si>
    <t>899104111</t>
  </si>
  <si>
    <t>Osadenie poklopu liatinového a oceľového vrátane rámu hmotn. nad 150 kg</t>
  </si>
  <si>
    <t>42</t>
  </si>
  <si>
    <t>5524214200</t>
  </si>
  <si>
    <t xml:space="preserve">Kanalizačný poklop liatinový DN 600 mm tažký vodotesný pre zaťaženie D 400 KN s odvetraním + tesnenie </t>
  </si>
  <si>
    <t>43</t>
  </si>
  <si>
    <t>5524214300</t>
  </si>
  <si>
    <t xml:space="preserve">Kanalizačný poklop liatinový DN 600 mm tažký vodotesný pre zaťaženie D 400 KN bez odvetrania s tesnením </t>
  </si>
  <si>
    <t>44</t>
  </si>
  <si>
    <t>45</t>
  </si>
  <si>
    <t>46</t>
  </si>
  <si>
    <t>47</t>
  </si>
  <si>
    <t>Ostatné konštrukcie a práce-búranie</t>
  </si>
  <si>
    <t>48</t>
  </si>
  <si>
    <t>919735112</t>
  </si>
  <si>
    <t>Rezanie existujúceho asfaltového krytu alebo podkladu hĺbky nad 50 do 100 mm</t>
  </si>
  <si>
    <t>49</t>
  </si>
  <si>
    <t>979082213</t>
  </si>
  <si>
    <t>Vodorovná doprava sutiny so zložením a hrubým urovnaním na vzdialenosť do 1 km</t>
  </si>
  <si>
    <t>50</t>
  </si>
  <si>
    <t>979082219</t>
  </si>
  <si>
    <t>Príplatok k cene za každý ďalší aj začatý 1 km nad 1 km</t>
  </si>
  <si>
    <t>51</t>
  </si>
  <si>
    <t>979087212</t>
  </si>
  <si>
    <t>Nakladanie na dopravné prostriedky pre vodorovnú dopravu sutiny</t>
  </si>
  <si>
    <t>979087213</t>
  </si>
  <si>
    <t xml:space="preserve">Poplatok za uloženie sute na skládke odpadu </t>
  </si>
  <si>
    <t>99</t>
  </si>
  <si>
    <t>Presun hmôt HSV</t>
  </si>
  <si>
    <t>998225111</t>
  </si>
  <si>
    <t>Presun hmôt pre pozemnú komunikáciu a letisko s krytom asfaltovým akejkoľvek dĺžky objektu</t>
  </si>
  <si>
    <t>998276101</t>
  </si>
  <si>
    <t>Presun hmôt pre rúrové vedenie hĺbené z rúr z plast., hmôt alebo sklolamin. v otvorenom výkope</t>
  </si>
  <si>
    <t>Celkom</t>
  </si>
  <si>
    <t>Odstránenie podkladu alebo krytu do 200 m2 z betónu prostého, hr. vrstvy 150 do 300 mm 0,500 t</t>
  </si>
  <si>
    <t>Odstránenie podkladu alebo krytu asfaltového do 200 m2, hr.nad 50 do 100 mm 0,181 t</t>
  </si>
  <si>
    <t>Nakladanie neuľahnutého výkopku z hornín tr.1-4 nad 100 do 1000 m3</t>
  </si>
  <si>
    <t>Uloženie sypaniny na skládky nad 100 do 1000 m3</t>
  </si>
  <si>
    <t>564782111</t>
  </si>
  <si>
    <t>Podklad alebo kryt z kameniva hrubého drveného veľ. 32-63mm(vibr.štrk) po zhut.hr. 300 mm</t>
  </si>
  <si>
    <t>2728402000</t>
  </si>
  <si>
    <t>Dilatačná samolepiaca Bitúmenová páska 40x10 mm</t>
  </si>
  <si>
    <t>113107223</t>
  </si>
  <si>
    <t>Odstránenie podkladu alebo krytu nad 200 m2 z kameniva hrubého drveného, hr.200 do 300 m 0,400t</t>
  </si>
  <si>
    <t>115101200</t>
  </si>
  <si>
    <t>Čerpanie vody do 10 m s priemerným prítokom litrov za minútu do 100 l</t>
  </si>
  <si>
    <t>hod</t>
  </si>
  <si>
    <t>115101300</t>
  </si>
  <si>
    <t>Pohotovosť záložnej čerpacej súpravy pre výšku do 10 m, s priemerným prítokom do 100 l/min.</t>
  </si>
  <si>
    <t>deň</t>
  </si>
  <si>
    <t>212752125</t>
  </si>
  <si>
    <t>Trativody z flexodrenážnych rúr DN 100</t>
  </si>
  <si>
    <t>894211141</t>
  </si>
  <si>
    <t>Šachta kanalizačná výšky do 3,5 m na potrubie DN 250</t>
  </si>
  <si>
    <t>Názov objektu</t>
  </si>
  <si>
    <t xml:space="preserve">C h t e l n i c a                    Kanalizácia, stavba č.2 - 5.etapa </t>
  </si>
  <si>
    <t>CELKOM</t>
  </si>
  <si>
    <t>Stoka ''R.2''                                DN250           88m</t>
  </si>
  <si>
    <t>Stoka ''R.1''                                DN200           97m</t>
  </si>
  <si>
    <t>Stoka ''R.3''                                DN250          111m</t>
  </si>
  <si>
    <t>Stoka ''R.4''                                DN200            58m</t>
  </si>
  <si>
    <t xml:space="preserve">Stoka ''Y.1''                                DN250           425m </t>
  </si>
  <si>
    <t>Stoka ''Y.2''                                DN250            80m</t>
  </si>
  <si>
    <t>P.Č</t>
  </si>
  <si>
    <t xml:space="preserve">        Verejná stoková sieť - Gravitačná kanalizácia</t>
  </si>
  <si>
    <t>1.</t>
  </si>
  <si>
    <t>2.</t>
  </si>
  <si>
    <t>3.</t>
  </si>
  <si>
    <t>4.</t>
  </si>
  <si>
    <t>5.</t>
  </si>
  <si>
    <t>6.</t>
  </si>
  <si>
    <t>7.</t>
  </si>
  <si>
    <t>8.</t>
  </si>
  <si>
    <t>Zvislé premiestnenie výkopku z horniny I až IV</t>
  </si>
  <si>
    <t>Premostenie - MGZS</t>
  </si>
  <si>
    <t>901010501</t>
  </si>
  <si>
    <t>Celkom bez DPH</t>
  </si>
  <si>
    <t>Kanalizačné odbočenia       DN 150           324,5 m</t>
  </si>
  <si>
    <t>9.</t>
  </si>
  <si>
    <t>10.</t>
  </si>
  <si>
    <t>Dodávka, prenájom a demontáž dočasného dopravného značenia</t>
  </si>
  <si>
    <t>Dočasné dopravné značenie - MGZS</t>
  </si>
  <si>
    <t>Hladké polyporopylénové kanalizačné potrubie - DN/OD 250 x 6000 SN 8</t>
  </si>
  <si>
    <t xml:space="preserve">Monitoring kanalizácie </t>
  </si>
  <si>
    <t>Zameranie sietí</t>
  </si>
  <si>
    <t>Dynamická skúška lôžka</t>
  </si>
  <si>
    <t>Dynamická skúška lôžka – bočného obsypu a obsypu v rovine 300 mm nad vrchom potrubia</t>
  </si>
  <si>
    <t xml:space="preserve">Statická skúška zhutnenia zásypu pod komunikáciami a spevnenými plochami </t>
  </si>
  <si>
    <t>úsek</t>
  </si>
  <si>
    <t>Obec Chtelnica</t>
  </si>
  <si>
    <t>Prvý Peter</t>
  </si>
  <si>
    <t>Peter Prvý</t>
  </si>
  <si>
    <t>Stoka ''R''                                   DN250         314m</t>
  </si>
  <si>
    <t>KRYCÍ LIST ROZPOČTU</t>
  </si>
  <si>
    <t>Názov stavby</t>
  </si>
  <si>
    <t>Kanalizácia splaškových vôd obce Chtelnica - Stavba č.2. -5 etapa.</t>
  </si>
  <si>
    <t>JKSO</t>
  </si>
  <si>
    <t>801</t>
  </si>
  <si>
    <t>Kód stavby</t>
  </si>
  <si>
    <t>201504</t>
  </si>
  <si>
    <t>EČO</t>
  </si>
  <si>
    <t>Kód objektu</t>
  </si>
  <si>
    <t>20150401</t>
  </si>
  <si>
    <t>Názov časti</t>
  </si>
  <si>
    <t xml:space="preserve"> </t>
  </si>
  <si>
    <t>Miesto</t>
  </si>
  <si>
    <t>Chtelnica</t>
  </si>
  <si>
    <t>Kód časti</t>
  </si>
  <si>
    <t>Názov podčasti</t>
  </si>
  <si>
    <t>Kód podčasti</t>
  </si>
  <si>
    <t>IČO</t>
  </si>
  <si>
    <t>DIČ</t>
  </si>
  <si>
    <t>Objednávateľ</t>
  </si>
  <si>
    <t>Obec Chtelnica,nám.1.Mája 495/52</t>
  </si>
  <si>
    <t>Projektant</t>
  </si>
  <si>
    <t>EKOSTA 2000, Ing. Hasička Rudolf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</si>
  <si>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</si>
  <si>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</si>
  <si>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</si>
  <si>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</si>
  <si>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</si>
  <si>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</si>
  <si>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</si>
  <si>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</si>
  <si>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</si>
  <si>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</si>
  <si>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</si>
  <si>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</si>
  <si>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</si>
  <si>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</si>
  <si>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</si>
  <si>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</si>
  <si>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</si>
  <si>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</si>
  <si>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</si>
  <si>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</si>
  <si>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</si>
  <si>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</si>
  <si>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</si>
  <si>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</si>
  <si>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</si>
  <si>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</si>
  <si>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</si>
  <si>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</si>
  <si>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</si>
  <si>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</si>
  <si>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</si>
  <si>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</si>
  <si>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</si>
  <si>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</si>
  <si>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</si>
  <si>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</si>
  <si>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</si>
  <si>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</si>
  <si>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</si>
  <si>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</si>
  <si>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</si>
  <si>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</si>
  <si>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</si>
  <si>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</si>
  <si>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</si>
  <si>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</si>
  <si>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</si>
  <si>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</si>
  <si>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</si>
  <si>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</si>
  <si>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</si>
  <si>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22,7,2020</t>
  </si>
  <si>
    <t>Stoka ,, Y1, Dočasné dopravné značenie MGZS,,</t>
  </si>
  <si>
    <t>OBECNÝ PODNIK SLUŽIEB  Chtelnica, spol. s r.o.</t>
  </si>
  <si>
    <t>22.7.2020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</si>
</sst>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#;\-####"/>
    <numFmt numFmtId="165" formatCode="#,##0.000;\-#,##0.000"/>
    <numFmt numFmtId="166" formatCode="#,##0.00000;\-#,##0.00000"/>
    <numFmt numFmtId="167" formatCode="#,##0.0;\-#,##0.0"/>
    <numFmt numFmtId="168" formatCode="#,##0.000\ &quot;€&quot;"/>
    <numFmt numFmtId="169" formatCode="#,##0.000"/>
    <numFmt numFmtId="170" formatCode="#,##0.0000;\-#,##0.0000"/>
  </numFmts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charset val="110"/>
    </font>
    <font>
      <b/>
      <sz val="8"/>
      <name val="Arial CE"/>
      <charset val="110"/>
    </font>
    <font>
      <b/>
      <sz val="8"/>
      <color indexed="12"/>
      <name val="Arial"/>
      <charset val="110"/>
    </font>
    <font>
      <b/>
      <sz val="8"/>
      <name val="Arial"/>
      <charset val="110"/>
    </font>
    <font>
      <b/>
      <sz val="8"/>
      <color indexed="20"/>
      <name val="Arial"/>
      <charset val="110"/>
    </font>
    <font>
      <sz val="8"/>
      <color indexed="12"/>
      <name val="Arial"/>
      <charset val="110"/>
    </font>
    <font>
      <b/>
      <u/>
      <sz val="8"/>
      <name val="Arial"/>
      <charset val="110"/>
    </font>
    <font>
      <b/>
      <u/>
      <sz val="8"/>
      <color indexed="10"/>
      <name val="Arial"/>
      <charset val="110"/>
    </font>
    <font>
      <b/>
      <sz val="10"/>
      <color indexed="10"/>
      <name val="Arial CE"/>
      <charset val="238"/>
    </font>
    <font>
      <b/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sz val="10"/>
      <color rgb="FFFF0000"/>
      <name val="Arial CE"/>
      <charset val="238"/>
    </font>
    <font>
      <b/>
      <sz val="11"/>
      <name val="Calibri"/>
      <family val="2"/>
      <charset val="238"/>
      <scheme val="minor"/>
    </font>
    <font>
      <b/>
      <sz val="18"/>
      <color indexed="10"/>
      <name val="Arial CE"/>
      <charset val="110"/>
    </font>
    <font>
      <sz val="8"/>
      <name val="Arial CE"/>
      <family val="2"/>
      <charset val="238"/>
    </font>
    <font>
      <sz val="7"/>
      <name val="Arial"/>
      <family val="2"/>
    </font>
    <font>
      <sz val="7"/>
      <name val="Arial CE"/>
      <charset val="110"/>
    </font>
    <font>
      <b/>
      <sz val="10"/>
      <name val="Arial"/>
      <family val="2"/>
    </font>
    <font>
      <sz val="10"/>
      <name val="Arial CE"/>
      <charset val="110"/>
    </font>
    <font>
      <b/>
      <sz val="12"/>
      <name val="Arial"/>
      <family val="2"/>
    </font>
    <font>
      <b/>
      <sz val="8"/>
      <name val="Arial"/>
      <family val="2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sz val="8"/>
      <color indexed="9"/>
      <name val="Arial"/>
      <family val="2"/>
    </font>
    <font>
      <b/>
      <sz val="10"/>
      <name val="Arial CE"/>
      <charset val="110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164" fontId="3" fillId="3" borderId="5" xfId="0" applyNumberFormat="1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 vertical="center"/>
    </xf>
    <xf numFmtId="164" fontId="4" fillId="3" borderId="8" xfId="0" applyNumberFormat="1" applyFont="1" applyFill="1" applyBorder="1" applyAlignment="1" applyProtection="1">
      <alignment horizontal="center" vertical="center"/>
    </xf>
    <xf numFmtId="164" fontId="4" fillId="3" borderId="7" xfId="0" applyNumberFormat="1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6" fillId="0" borderId="11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center" vertical="center"/>
    </xf>
    <xf numFmtId="39" fontId="6" fillId="0" borderId="11" xfId="0" applyNumberFormat="1" applyFont="1" applyBorder="1" applyAlignment="1" applyProtection="1">
      <alignment horizontal="right" vertical="center"/>
    </xf>
    <xf numFmtId="165" fontId="6" fillId="0" borderId="1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39" fontId="8" fillId="0" borderId="0" xfId="0" applyNumberFormat="1" applyFont="1" applyAlignment="1" applyProtection="1">
      <alignment horizontal="right" vertical="center"/>
    </xf>
    <xf numFmtId="165" fontId="8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65" fontId="4" fillId="0" borderId="0" xfId="0" applyNumberFormat="1" applyFont="1" applyAlignment="1" applyProtection="1">
      <alignment horizontal="right" vertical="center"/>
    </xf>
    <xf numFmtId="39" fontId="4" fillId="0" borderId="0" xfId="0" applyNumberFormat="1" applyFont="1" applyAlignment="1" applyProtection="1">
      <alignment horizontal="right" vertical="center"/>
    </xf>
    <xf numFmtId="166" fontId="4" fillId="0" borderId="0" xfId="0" applyNumberFormat="1" applyFont="1" applyAlignment="1" applyProtection="1">
      <alignment horizontal="right" vertical="center"/>
    </xf>
    <xf numFmtId="167" fontId="4" fillId="0" borderId="0" xfId="0" applyNumberFormat="1" applyFont="1" applyAlignment="1" applyProtection="1">
      <alignment horizontal="right" vertical="center"/>
    </xf>
    <xf numFmtId="37" fontId="4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5" fontId="9" fillId="0" borderId="0" xfId="0" applyNumberFormat="1" applyFont="1" applyAlignment="1" applyProtection="1">
      <alignment horizontal="right" vertical="center"/>
    </xf>
    <xf numFmtId="39" fontId="9" fillId="0" borderId="0" xfId="0" applyNumberFormat="1" applyFont="1" applyAlignment="1" applyProtection="1">
      <alignment horizontal="right" vertical="center"/>
    </xf>
    <xf numFmtId="166" fontId="9" fillId="0" borderId="0" xfId="0" applyNumberFormat="1" applyFont="1" applyAlignment="1" applyProtection="1">
      <alignment horizontal="right" vertical="center"/>
    </xf>
    <xf numFmtId="167" fontId="9" fillId="0" borderId="0" xfId="0" applyNumberFormat="1" applyFont="1" applyAlignment="1" applyProtection="1">
      <alignment horizontal="right" vertical="center"/>
    </xf>
    <xf numFmtId="37" fontId="9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39" fontId="6" fillId="0" borderId="0" xfId="0" applyNumberFormat="1" applyFont="1" applyAlignment="1" applyProtection="1">
      <alignment horizontal="right" vertical="center"/>
    </xf>
    <xf numFmtId="165" fontId="6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39" fontId="11" fillId="0" borderId="0" xfId="0" applyNumberFormat="1" applyFont="1" applyAlignment="1" applyProtection="1">
      <alignment horizontal="right" vertical="center"/>
    </xf>
    <xf numFmtId="165" fontId="11" fillId="0" borderId="0" xfId="0" applyNumberFormat="1" applyFont="1" applyAlignment="1" applyProtection="1">
      <alignment horizontal="right" vertical="center"/>
    </xf>
    <xf numFmtId="49" fontId="0" fillId="0" borderId="0" xfId="0" applyNumberFormat="1" applyAlignment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3" xfId="0" applyNumberFormat="1" applyBorder="1" applyAlignment="1" applyProtection="1">
      <alignment vertical="center"/>
    </xf>
    <xf numFmtId="49" fontId="0" fillId="0" borderId="22" xfId="0" applyNumberFormat="1" applyBorder="1" applyAlignment="1" applyProtection="1">
      <alignment vertical="center"/>
    </xf>
    <xf numFmtId="0" fontId="0" fillId="0" borderId="23" xfId="0" applyBorder="1"/>
    <xf numFmtId="49" fontId="12" fillId="0" borderId="24" xfId="0" applyNumberFormat="1" applyFont="1" applyBorder="1" applyAlignment="1" applyProtection="1">
      <alignment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168" fontId="0" fillId="0" borderId="27" xfId="0" applyNumberFormat="1" applyBorder="1"/>
    <xf numFmtId="168" fontId="0" fillId="0" borderId="29" xfId="0" applyNumberFormat="1" applyBorder="1"/>
    <xf numFmtId="168" fontId="14" fillId="0" borderId="21" xfId="0" applyNumberFormat="1" applyFont="1" applyBorder="1"/>
    <xf numFmtId="0" fontId="3" fillId="2" borderId="11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49" fontId="13" fillId="4" borderId="0" xfId="0" applyNumberFormat="1" applyFont="1" applyFill="1" applyBorder="1" applyAlignment="1" applyProtection="1">
      <alignment vertical="center"/>
    </xf>
    <xf numFmtId="49" fontId="13" fillId="4" borderId="0" xfId="0" applyNumberFormat="1" applyFont="1" applyFill="1" applyBorder="1" applyAlignment="1" applyProtection="1">
      <alignment vertical="center" wrapText="1"/>
    </xf>
    <xf numFmtId="49" fontId="0" fillId="4" borderId="0" xfId="0" applyNumberFormat="1" applyFont="1" applyFill="1" applyBorder="1" applyAlignment="1" applyProtection="1">
      <alignment vertical="center"/>
    </xf>
    <xf numFmtId="169" fontId="0" fillId="4" borderId="0" xfId="0" applyNumberFormat="1" applyFont="1" applyFill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horizontal="right" vertical="center"/>
    </xf>
    <xf numFmtId="165" fontId="6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65" fontId="4" fillId="0" borderId="0" xfId="0" applyNumberFormat="1" applyFont="1" applyBorder="1" applyAlignment="1" applyProtection="1">
      <alignment horizontal="right" vertical="center"/>
    </xf>
    <xf numFmtId="166" fontId="4" fillId="0" borderId="0" xfId="0" applyNumberFormat="1" applyFont="1" applyBorder="1" applyAlignment="1" applyProtection="1">
      <alignment horizontal="right" vertical="center"/>
    </xf>
    <xf numFmtId="167" fontId="4" fillId="0" borderId="0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165" fontId="16" fillId="0" borderId="0" xfId="0" applyNumberFormat="1" applyFont="1" applyBorder="1" applyAlignment="1" applyProtection="1">
      <alignment horizontal="right" vertical="center"/>
    </xf>
    <xf numFmtId="49" fontId="17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169" fontId="17" fillId="0" borderId="0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2" fontId="18" fillId="0" borderId="0" xfId="0" applyNumberFormat="1" applyFont="1" applyBorder="1" applyAlignment="1" applyProtection="1">
      <alignment horizontal="right"/>
    </xf>
    <xf numFmtId="2" fontId="18" fillId="0" borderId="0" xfId="0" applyNumberFormat="1" applyFont="1" applyBorder="1" applyAlignment="1" applyProtection="1">
      <alignment horizontal="right" vertical="center"/>
    </xf>
    <xf numFmtId="2" fontId="4" fillId="0" borderId="0" xfId="0" applyNumberFormat="1" applyFont="1" applyAlignment="1" applyProtection="1">
      <alignment horizontal="right" vertical="center"/>
    </xf>
    <xf numFmtId="0" fontId="20" fillId="0" borderId="0" xfId="0" applyFont="1" applyProtection="1"/>
    <xf numFmtId="165" fontId="20" fillId="0" borderId="0" xfId="0" applyNumberFormat="1" applyFont="1" applyBorder="1" applyAlignment="1" applyProtection="1">
      <alignment horizontal="right" vertical="center"/>
    </xf>
    <xf numFmtId="2" fontId="20" fillId="0" borderId="0" xfId="0" applyNumberFormat="1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" fillId="0" borderId="0" xfId="0" applyFont="1"/>
    <xf numFmtId="0" fontId="21" fillId="0" borderId="0" xfId="0" applyFont="1"/>
    <xf numFmtId="0" fontId="1" fillId="5" borderId="14" xfId="0" applyFont="1" applyFill="1" applyBorder="1"/>
    <xf numFmtId="49" fontId="13" fillId="5" borderId="14" xfId="0" applyNumberFormat="1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/>
    <xf numFmtId="49" fontId="1" fillId="5" borderId="16" xfId="0" applyNumberFormat="1" applyFont="1" applyFill="1" applyBorder="1" applyAlignment="1" applyProtection="1">
      <alignment vertical="center"/>
    </xf>
    <xf numFmtId="0" fontId="0" fillId="5" borderId="17" xfId="0" applyFill="1" applyBorder="1"/>
    <xf numFmtId="0" fontId="1" fillId="5" borderId="18" xfId="0" applyFont="1" applyFill="1" applyBorder="1"/>
    <xf numFmtId="49" fontId="1" fillId="5" borderId="19" xfId="0" applyNumberFormat="1" applyFont="1" applyFill="1" applyBorder="1" applyAlignment="1" applyProtection="1">
      <alignment vertical="center"/>
    </xf>
    <xf numFmtId="0" fontId="0" fillId="5" borderId="20" xfId="0" applyFill="1" applyBorder="1"/>
    <xf numFmtId="168" fontId="0" fillId="0" borderId="0" xfId="0" applyNumberFormat="1"/>
    <xf numFmtId="168" fontId="0" fillId="0" borderId="30" xfId="0" applyNumberFormat="1" applyBorder="1"/>
    <xf numFmtId="14" fontId="3" fillId="2" borderId="0" xfId="0" applyNumberFormat="1" applyFont="1" applyFill="1" applyAlignment="1" applyProtection="1">
      <alignment horizontal="left" vertical="center"/>
    </xf>
    <xf numFmtId="0" fontId="0" fillId="0" borderId="3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Alignment="1">
      <alignment horizontal="left" vertical="top"/>
    </xf>
    <xf numFmtId="0" fontId="22" fillId="0" borderId="11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0" borderId="3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164" fontId="3" fillId="0" borderId="38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164" fontId="3" fillId="0" borderId="4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164" fontId="3" fillId="0" borderId="48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164" fontId="3" fillId="0" borderId="49" xfId="0" applyNumberFormat="1" applyFont="1" applyBorder="1" applyAlignment="1">
      <alignment horizontal="right" vertical="center"/>
    </xf>
    <xf numFmtId="49" fontId="23" fillId="0" borderId="46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37" fontId="0" fillId="0" borderId="55" xfId="0" applyNumberFormat="1" applyBorder="1" applyAlignment="1">
      <alignment horizontal="right" vertical="center"/>
    </xf>
    <xf numFmtId="37" fontId="0" fillId="0" borderId="56" xfId="0" applyNumberFormat="1" applyBorder="1" applyAlignment="1">
      <alignment horizontal="right" vertical="center"/>
    </xf>
    <xf numFmtId="37" fontId="27" fillId="0" borderId="8" xfId="0" applyNumberFormat="1" applyFont="1" applyBorder="1" applyAlignment="1">
      <alignment horizontal="right" vertical="center"/>
    </xf>
    <xf numFmtId="39" fontId="27" fillId="0" borderId="57" xfId="0" applyNumberFormat="1" applyFont="1" applyBorder="1" applyAlignment="1">
      <alignment horizontal="right" vertical="center"/>
    </xf>
    <xf numFmtId="37" fontId="0" fillId="0" borderId="8" xfId="0" applyNumberFormat="1" applyBorder="1" applyAlignment="1">
      <alignment horizontal="right" vertical="center"/>
    </xf>
    <xf numFmtId="37" fontId="0" fillId="0" borderId="57" xfId="0" applyNumberFormat="1" applyBorder="1" applyAlignment="1">
      <alignment horizontal="right" vertical="center"/>
    </xf>
    <xf numFmtId="37" fontId="27" fillId="0" borderId="56" xfId="0" applyNumberFormat="1" applyFont="1" applyBorder="1" applyAlignment="1">
      <alignment horizontal="right" vertical="center"/>
    </xf>
    <xf numFmtId="39" fontId="27" fillId="0" borderId="56" xfId="0" applyNumberFormat="1" applyFont="1" applyBorder="1" applyAlignment="1">
      <alignment horizontal="right" vertical="center"/>
    </xf>
    <xf numFmtId="37" fontId="0" fillId="0" borderId="58" xfId="0" applyNumberFormat="1" applyBorder="1" applyAlignment="1">
      <alignment horizontal="right" vertical="center"/>
    </xf>
    <xf numFmtId="0" fontId="26" fillId="0" borderId="9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164" fontId="4" fillId="0" borderId="59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39" fontId="27" fillId="0" borderId="47" xfId="0" applyNumberFormat="1" applyFont="1" applyBorder="1" applyAlignment="1">
      <alignment horizontal="right" vertical="center"/>
    </xf>
    <xf numFmtId="0" fontId="4" fillId="0" borderId="6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39" fontId="0" fillId="0" borderId="47" xfId="0" applyNumberFormat="1" applyBorder="1" applyAlignment="1">
      <alignment horizontal="right" vertical="center"/>
    </xf>
    <xf numFmtId="37" fontId="0" fillId="0" borderId="48" xfId="0" applyNumberFormat="1" applyBorder="1" applyAlignment="1">
      <alignment horizontal="right" vertical="center"/>
    </xf>
    <xf numFmtId="0" fontId="4" fillId="0" borderId="48" xfId="0" applyFont="1" applyBorder="1" applyAlignment="1">
      <alignment horizontal="left" vertical="center"/>
    </xf>
    <xf numFmtId="0" fontId="30" fillId="0" borderId="48" xfId="0" applyFont="1" applyBorder="1" applyAlignment="1">
      <alignment horizontal="right" vertical="center"/>
    </xf>
    <xf numFmtId="0" fontId="30" fillId="0" borderId="49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164" fontId="4" fillId="0" borderId="61" xfId="0" applyNumberFormat="1" applyFont="1" applyBorder="1" applyAlignment="1">
      <alignment horizontal="center" vertical="center"/>
    </xf>
    <xf numFmtId="37" fontId="0" fillId="0" borderId="47" xfId="0" applyNumberFormat="1" applyBorder="1" applyAlignment="1">
      <alignment horizontal="right" vertical="center"/>
    </xf>
    <xf numFmtId="0" fontId="29" fillId="0" borderId="47" xfId="0" applyFont="1" applyBorder="1" applyAlignment="1">
      <alignment horizontal="left" vertical="center"/>
    </xf>
    <xf numFmtId="39" fontId="27" fillId="0" borderId="50" xfId="0" applyNumberFormat="1" applyFont="1" applyBorder="1" applyAlignment="1">
      <alignment horizontal="right" vertical="center"/>
    </xf>
    <xf numFmtId="39" fontId="0" fillId="0" borderId="50" xfId="0" applyNumberFormat="1" applyBorder="1" applyAlignment="1">
      <alignment horizontal="right" vertical="center"/>
    </xf>
    <xf numFmtId="37" fontId="0" fillId="0" borderId="10" xfId="0" applyNumberFormat="1" applyBorder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9" fontId="27" fillId="0" borderId="62" xfId="0" applyNumberFormat="1" applyFont="1" applyBorder="1" applyAlignment="1">
      <alignment horizontal="right" vertical="center"/>
    </xf>
    <xf numFmtId="39" fontId="27" fillId="0" borderId="9" xfId="0" applyNumberFormat="1" applyFont="1" applyBorder="1" applyAlignment="1">
      <alignment horizontal="right" vertical="center"/>
    </xf>
    <xf numFmtId="37" fontId="31" fillId="0" borderId="34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horizontal="left" vertical="top"/>
    </xf>
    <xf numFmtId="0" fontId="4" fillId="0" borderId="63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70" fontId="32" fillId="0" borderId="10" xfId="0" applyNumberFormat="1" applyFont="1" applyBorder="1" applyAlignment="1">
      <alignment horizontal="right" vertical="center"/>
    </xf>
    <xf numFmtId="0" fontId="4" fillId="0" borderId="65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37" fontId="3" fillId="0" borderId="47" xfId="0" applyNumberFormat="1" applyFont="1" applyBorder="1" applyAlignment="1">
      <alignment horizontal="right" vertical="center"/>
    </xf>
    <xf numFmtId="39" fontId="3" fillId="0" borderId="48" xfId="0" applyNumberFormat="1" applyFont="1" applyBorder="1" applyAlignment="1">
      <alignment horizontal="right" vertical="center"/>
    </xf>
    <xf numFmtId="39" fontId="27" fillId="0" borderId="43" xfId="0" applyNumberFormat="1" applyFont="1" applyBorder="1" applyAlignment="1">
      <alignment horizontal="right" vertical="center"/>
    </xf>
    <xf numFmtId="170" fontId="32" fillId="0" borderId="66" xfId="0" applyNumberFormat="1" applyFont="1" applyBorder="1" applyAlignment="1">
      <alignment horizontal="right" vertical="center"/>
    </xf>
    <xf numFmtId="0" fontId="26" fillId="0" borderId="67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center"/>
    </xf>
    <xf numFmtId="170" fontId="32" fillId="0" borderId="60" xfId="0" applyNumberFormat="1" applyFont="1" applyBorder="1" applyAlignment="1">
      <alignment horizontal="right" vertical="center"/>
    </xf>
    <xf numFmtId="0" fontId="26" fillId="0" borderId="57" xfId="0" applyFont="1" applyBorder="1" applyAlignment="1">
      <alignment horizontal="left" vertical="center"/>
    </xf>
    <xf numFmtId="39" fontId="33" fillId="0" borderId="68" xfId="0" applyNumberFormat="1" applyFont="1" applyBorder="1" applyAlignment="1">
      <alignment horizontal="right" vertical="center"/>
    </xf>
    <xf numFmtId="0" fontId="4" fillId="0" borderId="69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4" fillId="0" borderId="33" xfId="0" applyFont="1" applyBorder="1" applyAlignment="1">
      <alignment horizontal="left"/>
    </xf>
    <xf numFmtId="0" fontId="4" fillId="0" borderId="70" xfId="0" applyFont="1" applyBorder="1" applyAlignment="1">
      <alignment horizontal="left" vertical="center"/>
    </xf>
    <xf numFmtId="0" fontId="4" fillId="0" borderId="62" xfId="0" applyFont="1" applyBorder="1" applyAlignment="1">
      <alignment horizontal="left"/>
    </xf>
    <xf numFmtId="0" fontId="4" fillId="0" borderId="58" xfId="0" applyFont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3" fillId="0" borderId="4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164" fontId="3" fillId="0" borderId="44" xfId="0" applyNumberFormat="1" applyFont="1" applyBorder="1" applyAlignment="1">
      <alignment horizontal="left" vertical="center"/>
    </xf>
    <xf numFmtId="164" fontId="3" fillId="0" borderId="45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7%20-%20Stoka%20&#180;&#180;Y.1&#180;&#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8%20-%20Kanaliza&#269;n&#233;%20odbo&#269;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´´Y.1´´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opLeftCell="A3" zoomScale="96" zoomScaleNormal="96" workbookViewId="0">
      <pane ySplit="1" topLeftCell="A4" activePane="bottomLeft" state="frozen"/>
      <selection activeCell="A3" sqref="A3"/>
      <selection pane="bottomLeft" activeCell="F15" sqref="F15"/>
    </sheetView>
  </sheetViews>
  <sheetFormatPr defaultRowHeight="15"/>
  <cols>
    <col min="2" max="2" width="58.42578125" style="51" customWidth="1"/>
    <col min="3" max="3" width="20.5703125" customWidth="1"/>
  </cols>
  <sheetData>
    <row r="1" spans="1:15" ht="15.75" thickBot="1">
      <c r="A1" s="94" t="s">
        <v>210</v>
      </c>
      <c r="B1" s="95" t="s">
        <v>201</v>
      </c>
      <c r="C1" s="96" t="s">
        <v>16</v>
      </c>
    </row>
    <row r="2" spans="1:15">
      <c r="A2" s="97"/>
      <c r="B2" s="98" t="s">
        <v>202</v>
      </c>
      <c r="C2" s="99"/>
    </row>
    <row r="3" spans="1:15" ht="30" customHeight="1" thickBot="1">
      <c r="A3" s="100"/>
      <c r="B3" s="101" t="s">
        <v>211</v>
      </c>
      <c r="C3" s="10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</row>
    <row r="4" spans="1:15">
      <c r="A4" s="57" t="s">
        <v>212</v>
      </c>
      <c r="B4" s="53" t="s">
        <v>239</v>
      </c>
      <c r="C4" s="104"/>
      <c r="D4" s="103"/>
    </row>
    <row r="5" spans="1:15">
      <c r="A5" s="58" t="s">
        <v>213</v>
      </c>
      <c r="B5" s="52" t="s">
        <v>205</v>
      </c>
      <c r="C5" s="60"/>
      <c r="D5" s="103"/>
    </row>
    <row r="6" spans="1:15">
      <c r="A6" s="58" t="s">
        <v>214</v>
      </c>
      <c r="B6" s="52" t="s">
        <v>204</v>
      </c>
      <c r="C6" s="60"/>
      <c r="D6" s="103"/>
    </row>
    <row r="7" spans="1:15">
      <c r="A7" s="58" t="s">
        <v>215</v>
      </c>
      <c r="B7" s="52" t="s">
        <v>206</v>
      </c>
      <c r="C7" s="60"/>
      <c r="D7" s="103"/>
    </row>
    <row r="8" spans="1:15">
      <c r="A8" s="58" t="s">
        <v>216</v>
      </c>
      <c r="B8" s="52" t="s">
        <v>207</v>
      </c>
      <c r="C8" s="60"/>
      <c r="D8" s="103"/>
    </row>
    <row r="9" spans="1:15">
      <c r="A9" s="58" t="s">
        <v>217</v>
      </c>
      <c r="B9" s="52" t="s">
        <v>208</v>
      </c>
      <c r="C9" s="60">
        <f>'Stoka ´´Y.1´´'!I74</f>
        <v>177233.122</v>
      </c>
      <c r="D9" s="103"/>
    </row>
    <row r="10" spans="1:15">
      <c r="A10" s="58" t="s">
        <v>218</v>
      </c>
      <c r="B10" s="52" t="s">
        <v>209</v>
      </c>
      <c r="C10" s="60"/>
      <c r="D10" s="103"/>
    </row>
    <row r="11" spans="1:15">
      <c r="A11" s="58" t="s">
        <v>219</v>
      </c>
      <c r="B11" s="52" t="s">
        <v>224</v>
      </c>
      <c r="C11" s="60"/>
      <c r="D11" s="103"/>
    </row>
    <row r="12" spans="1:15">
      <c r="A12" s="58" t="s">
        <v>225</v>
      </c>
      <c r="B12" s="52" t="s">
        <v>221</v>
      </c>
      <c r="C12" s="60"/>
    </row>
    <row r="13" spans="1:15" ht="15.75" thickBot="1">
      <c r="A13" s="59" t="s">
        <v>226</v>
      </c>
      <c r="B13" s="54" t="s">
        <v>228</v>
      </c>
      <c r="C13" s="61">
        <f>'Dočasné dopravné značenie MGZS'!I21</f>
        <v>2464</v>
      </c>
    </row>
    <row r="14" spans="1:15" ht="15.75" thickBot="1">
      <c r="A14" s="55"/>
      <c r="B14" s="56" t="s">
        <v>203</v>
      </c>
      <c r="C14" s="62">
        <f>SUM(C4:C13)</f>
        <v>179697.122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6D01-B090-4A27-BB27-BF0EBBB23439}">
  <dimension ref="A1:S54"/>
  <sheetViews>
    <sheetView tabSelected="1" topLeftCell="A31" workbookViewId="0">
      <selection activeCell="O31" sqref="O31"/>
    </sheetView>
  </sheetViews>
  <sheetFormatPr defaultRowHeight="15"/>
  <cols>
    <col min="1" max="1" width="2.42578125" style="109" customWidth="1"/>
    <col min="2" max="2" width="1.85546875" style="109" customWidth="1"/>
    <col min="3" max="3" width="2.85546875" style="109" customWidth="1"/>
    <col min="4" max="4" width="6.7109375" style="109" customWidth="1"/>
    <col min="5" max="5" width="13.42578125" style="109" customWidth="1"/>
    <col min="6" max="6" width="0.42578125" style="109" customWidth="1"/>
    <col min="7" max="7" width="2.42578125" style="109" customWidth="1"/>
    <col min="8" max="8" width="2.7109375" style="109" customWidth="1"/>
    <col min="9" max="9" width="10.42578125" style="109" customWidth="1"/>
    <col min="10" max="10" width="13.42578125" style="109" customWidth="1"/>
    <col min="11" max="11" width="0.7109375" style="109" customWidth="1"/>
    <col min="12" max="12" width="2.42578125" style="109" customWidth="1"/>
    <col min="13" max="13" width="2.85546875" style="109" customWidth="1"/>
    <col min="14" max="14" width="2" style="109" customWidth="1"/>
    <col min="15" max="15" width="12.42578125" style="109" customWidth="1"/>
    <col min="16" max="16" width="3" style="109" customWidth="1"/>
    <col min="17" max="17" width="2" style="109" customWidth="1"/>
    <col min="18" max="18" width="13.42578125" style="109" customWidth="1"/>
    <col min="19" max="19" width="0.42578125" style="109" customWidth="1"/>
    <col min="20" max="256" width="11.42578125" style="109" customWidth="1"/>
    <col min="257" max="257" width="2.42578125" style="109" customWidth="1"/>
    <col min="258" max="258" width="1.85546875" style="109" customWidth="1"/>
    <col min="259" max="259" width="2.85546875" style="109" customWidth="1"/>
    <col min="260" max="260" width="6.7109375" style="109" customWidth="1"/>
    <col min="261" max="261" width="13.42578125" style="109" customWidth="1"/>
    <col min="262" max="262" width="0.42578125" style="109" customWidth="1"/>
    <col min="263" max="263" width="2.42578125" style="109" customWidth="1"/>
    <col min="264" max="264" width="2.7109375" style="109" customWidth="1"/>
    <col min="265" max="265" width="10.42578125" style="109" customWidth="1"/>
    <col min="266" max="266" width="13.42578125" style="109" customWidth="1"/>
    <col min="267" max="267" width="0.7109375" style="109" customWidth="1"/>
    <col min="268" max="268" width="2.42578125" style="109" customWidth="1"/>
    <col min="269" max="269" width="2.85546875" style="109" customWidth="1"/>
    <col min="270" max="270" width="2" style="109" customWidth="1"/>
    <col min="271" max="271" width="12.42578125" style="109" customWidth="1"/>
    <col min="272" max="272" width="3" style="109" customWidth="1"/>
    <col min="273" max="273" width="2" style="109" customWidth="1"/>
    <col min="274" max="274" width="13.42578125" style="109" customWidth="1"/>
    <col min="275" max="275" width="0.42578125" style="109" customWidth="1"/>
    <col min="276" max="512" width="11.42578125" style="109" customWidth="1"/>
    <col min="513" max="513" width="2.42578125" style="109" customWidth="1"/>
    <col min="514" max="514" width="1.85546875" style="109" customWidth="1"/>
    <col min="515" max="515" width="2.85546875" style="109" customWidth="1"/>
    <col min="516" max="516" width="6.7109375" style="109" customWidth="1"/>
    <col min="517" max="517" width="13.42578125" style="109" customWidth="1"/>
    <col min="518" max="518" width="0.42578125" style="109" customWidth="1"/>
    <col min="519" max="519" width="2.42578125" style="109" customWidth="1"/>
    <col min="520" max="520" width="2.7109375" style="109" customWidth="1"/>
    <col min="521" max="521" width="10.42578125" style="109" customWidth="1"/>
    <col min="522" max="522" width="13.42578125" style="109" customWidth="1"/>
    <col min="523" max="523" width="0.7109375" style="109" customWidth="1"/>
    <col min="524" max="524" width="2.42578125" style="109" customWidth="1"/>
    <col min="525" max="525" width="2.85546875" style="109" customWidth="1"/>
    <col min="526" max="526" width="2" style="109" customWidth="1"/>
    <col min="527" max="527" width="12.42578125" style="109" customWidth="1"/>
    <col min="528" max="528" width="3" style="109" customWidth="1"/>
    <col min="529" max="529" width="2" style="109" customWidth="1"/>
    <col min="530" max="530" width="13.42578125" style="109" customWidth="1"/>
    <col min="531" max="531" width="0.42578125" style="109" customWidth="1"/>
    <col min="532" max="768" width="11.42578125" style="109" customWidth="1"/>
    <col min="769" max="769" width="2.42578125" style="109" customWidth="1"/>
    <col min="770" max="770" width="1.85546875" style="109" customWidth="1"/>
    <col min="771" max="771" width="2.85546875" style="109" customWidth="1"/>
    <col min="772" max="772" width="6.7109375" style="109" customWidth="1"/>
    <col min="773" max="773" width="13.42578125" style="109" customWidth="1"/>
    <col min="774" max="774" width="0.42578125" style="109" customWidth="1"/>
    <col min="775" max="775" width="2.42578125" style="109" customWidth="1"/>
    <col min="776" max="776" width="2.7109375" style="109" customWidth="1"/>
    <col min="777" max="777" width="10.42578125" style="109" customWidth="1"/>
    <col min="778" max="778" width="13.42578125" style="109" customWidth="1"/>
    <col min="779" max="779" width="0.7109375" style="109" customWidth="1"/>
    <col min="780" max="780" width="2.42578125" style="109" customWidth="1"/>
    <col min="781" max="781" width="2.85546875" style="109" customWidth="1"/>
    <col min="782" max="782" width="2" style="109" customWidth="1"/>
    <col min="783" max="783" width="12.42578125" style="109" customWidth="1"/>
    <col min="784" max="784" width="3" style="109" customWidth="1"/>
    <col min="785" max="785" width="2" style="109" customWidth="1"/>
    <col min="786" max="786" width="13.42578125" style="109" customWidth="1"/>
    <col min="787" max="787" width="0.42578125" style="109" customWidth="1"/>
    <col min="788" max="1024" width="11.42578125" style="109" customWidth="1"/>
    <col min="1025" max="1025" width="2.42578125" style="109" customWidth="1"/>
    <col min="1026" max="1026" width="1.85546875" style="109" customWidth="1"/>
    <col min="1027" max="1027" width="2.85546875" style="109" customWidth="1"/>
    <col min="1028" max="1028" width="6.7109375" style="109" customWidth="1"/>
    <col min="1029" max="1029" width="13.42578125" style="109" customWidth="1"/>
    <col min="1030" max="1030" width="0.42578125" style="109" customWidth="1"/>
    <col min="1031" max="1031" width="2.42578125" style="109" customWidth="1"/>
    <col min="1032" max="1032" width="2.7109375" style="109" customWidth="1"/>
    <col min="1033" max="1033" width="10.42578125" style="109" customWidth="1"/>
    <col min="1034" max="1034" width="13.42578125" style="109" customWidth="1"/>
    <col min="1035" max="1035" width="0.7109375" style="109" customWidth="1"/>
    <col min="1036" max="1036" width="2.42578125" style="109" customWidth="1"/>
    <col min="1037" max="1037" width="2.85546875" style="109" customWidth="1"/>
    <col min="1038" max="1038" width="2" style="109" customWidth="1"/>
    <col min="1039" max="1039" width="12.42578125" style="109" customWidth="1"/>
    <col min="1040" max="1040" width="3" style="109" customWidth="1"/>
    <col min="1041" max="1041" width="2" style="109" customWidth="1"/>
    <col min="1042" max="1042" width="13.42578125" style="109" customWidth="1"/>
    <col min="1043" max="1043" width="0.42578125" style="109" customWidth="1"/>
    <col min="1044" max="1280" width="11.42578125" style="109" customWidth="1"/>
    <col min="1281" max="1281" width="2.42578125" style="109" customWidth="1"/>
    <col min="1282" max="1282" width="1.85546875" style="109" customWidth="1"/>
    <col min="1283" max="1283" width="2.85546875" style="109" customWidth="1"/>
    <col min="1284" max="1284" width="6.7109375" style="109" customWidth="1"/>
    <col min="1285" max="1285" width="13.42578125" style="109" customWidth="1"/>
    <col min="1286" max="1286" width="0.42578125" style="109" customWidth="1"/>
    <col min="1287" max="1287" width="2.42578125" style="109" customWidth="1"/>
    <col min="1288" max="1288" width="2.7109375" style="109" customWidth="1"/>
    <col min="1289" max="1289" width="10.42578125" style="109" customWidth="1"/>
    <col min="1290" max="1290" width="13.42578125" style="109" customWidth="1"/>
    <col min="1291" max="1291" width="0.7109375" style="109" customWidth="1"/>
    <col min="1292" max="1292" width="2.42578125" style="109" customWidth="1"/>
    <col min="1293" max="1293" width="2.85546875" style="109" customWidth="1"/>
    <col min="1294" max="1294" width="2" style="109" customWidth="1"/>
    <col min="1295" max="1295" width="12.42578125" style="109" customWidth="1"/>
    <col min="1296" max="1296" width="3" style="109" customWidth="1"/>
    <col min="1297" max="1297" width="2" style="109" customWidth="1"/>
    <col min="1298" max="1298" width="13.42578125" style="109" customWidth="1"/>
    <col min="1299" max="1299" width="0.42578125" style="109" customWidth="1"/>
    <col min="1300" max="1536" width="11.42578125" style="109" customWidth="1"/>
    <col min="1537" max="1537" width="2.42578125" style="109" customWidth="1"/>
    <col min="1538" max="1538" width="1.85546875" style="109" customWidth="1"/>
    <col min="1539" max="1539" width="2.85546875" style="109" customWidth="1"/>
    <col min="1540" max="1540" width="6.7109375" style="109" customWidth="1"/>
    <col min="1541" max="1541" width="13.42578125" style="109" customWidth="1"/>
    <col min="1542" max="1542" width="0.42578125" style="109" customWidth="1"/>
    <col min="1543" max="1543" width="2.42578125" style="109" customWidth="1"/>
    <col min="1544" max="1544" width="2.7109375" style="109" customWidth="1"/>
    <col min="1545" max="1545" width="10.42578125" style="109" customWidth="1"/>
    <col min="1546" max="1546" width="13.42578125" style="109" customWidth="1"/>
    <col min="1547" max="1547" width="0.7109375" style="109" customWidth="1"/>
    <col min="1548" max="1548" width="2.42578125" style="109" customWidth="1"/>
    <col min="1549" max="1549" width="2.85546875" style="109" customWidth="1"/>
    <col min="1550" max="1550" width="2" style="109" customWidth="1"/>
    <col min="1551" max="1551" width="12.42578125" style="109" customWidth="1"/>
    <col min="1552" max="1552" width="3" style="109" customWidth="1"/>
    <col min="1553" max="1553" width="2" style="109" customWidth="1"/>
    <col min="1554" max="1554" width="13.42578125" style="109" customWidth="1"/>
    <col min="1555" max="1555" width="0.42578125" style="109" customWidth="1"/>
    <col min="1556" max="1792" width="11.42578125" style="109" customWidth="1"/>
    <col min="1793" max="1793" width="2.42578125" style="109" customWidth="1"/>
    <col min="1794" max="1794" width="1.85546875" style="109" customWidth="1"/>
    <col min="1795" max="1795" width="2.85546875" style="109" customWidth="1"/>
    <col min="1796" max="1796" width="6.7109375" style="109" customWidth="1"/>
    <col min="1797" max="1797" width="13.42578125" style="109" customWidth="1"/>
    <col min="1798" max="1798" width="0.42578125" style="109" customWidth="1"/>
    <col min="1799" max="1799" width="2.42578125" style="109" customWidth="1"/>
    <col min="1800" max="1800" width="2.7109375" style="109" customWidth="1"/>
    <col min="1801" max="1801" width="10.42578125" style="109" customWidth="1"/>
    <col min="1802" max="1802" width="13.42578125" style="109" customWidth="1"/>
    <col min="1803" max="1803" width="0.7109375" style="109" customWidth="1"/>
    <col min="1804" max="1804" width="2.42578125" style="109" customWidth="1"/>
    <col min="1805" max="1805" width="2.85546875" style="109" customWidth="1"/>
    <col min="1806" max="1806" width="2" style="109" customWidth="1"/>
    <col min="1807" max="1807" width="12.42578125" style="109" customWidth="1"/>
    <col min="1808" max="1808" width="3" style="109" customWidth="1"/>
    <col min="1809" max="1809" width="2" style="109" customWidth="1"/>
    <col min="1810" max="1810" width="13.42578125" style="109" customWidth="1"/>
    <col min="1811" max="1811" width="0.42578125" style="109" customWidth="1"/>
    <col min="1812" max="2048" width="11.42578125" style="109" customWidth="1"/>
    <col min="2049" max="2049" width="2.42578125" style="109" customWidth="1"/>
    <col min="2050" max="2050" width="1.85546875" style="109" customWidth="1"/>
    <col min="2051" max="2051" width="2.85546875" style="109" customWidth="1"/>
    <col min="2052" max="2052" width="6.7109375" style="109" customWidth="1"/>
    <col min="2053" max="2053" width="13.42578125" style="109" customWidth="1"/>
    <col min="2054" max="2054" width="0.42578125" style="109" customWidth="1"/>
    <col min="2055" max="2055" width="2.42578125" style="109" customWidth="1"/>
    <col min="2056" max="2056" width="2.7109375" style="109" customWidth="1"/>
    <col min="2057" max="2057" width="10.42578125" style="109" customWidth="1"/>
    <col min="2058" max="2058" width="13.42578125" style="109" customWidth="1"/>
    <col min="2059" max="2059" width="0.7109375" style="109" customWidth="1"/>
    <col min="2060" max="2060" width="2.42578125" style="109" customWidth="1"/>
    <col min="2061" max="2061" width="2.85546875" style="109" customWidth="1"/>
    <col min="2062" max="2062" width="2" style="109" customWidth="1"/>
    <col min="2063" max="2063" width="12.42578125" style="109" customWidth="1"/>
    <col min="2064" max="2064" width="3" style="109" customWidth="1"/>
    <col min="2065" max="2065" width="2" style="109" customWidth="1"/>
    <col min="2066" max="2066" width="13.42578125" style="109" customWidth="1"/>
    <col min="2067" max="2067" width="0.42578125" style="109" customWidth="1"/>
    <col min="2068" max="2304" width="11.42578125" style="109" customWidth="1"/>
    <col min="2305" max="2305" width="2.42578125" style="109" customWidth="1"/>
    <col min="2306" max="2306" width="1.85546875" style="109" customWidth="1"/>
    <col min="2307" max="2307" width="2.85546875" style="109" customWidth="1"/>
    <col min="2308" max="2308" width="6.7109375" style="109" customWidth="1"/>
    <col min="2309" max="2309" width="13.42578125" style="109" customWidth="1"/>
    <col min="2310" max="2310" width="0.42578125" style="109" customWidth="1"/>
    <col min="2311" max="2311" width="2.42578125" style="109" customWidth="1"/>
    <col min="2312" max="2312" width="2.7109375" style="109" customWidth="1"/>
    <col min="2313" max="2313" width="10.42578125" style="109" customWidth="1"/>
    <col min="2314" max="2314" width="13.42578125" style="109" customWidth="1"/>
    <col min="2315" max="2315" width="0.7109375" style="109" customWidth="1"/>
    <col min="2316" max="2316" width="2.42578125" style="109" customWidth="1"/>
    <col min="2317" max="2317" width="2.85546875" style="109" customWidth="1"/>
    <col min="2318" max="2318" width="2" style="109" customWidth="1"/>
    <col min="2319" max="2319" width="12.42578125" style="109" customWidth="1"/>
    <col min="2320" max="2320" width="3" style="109" customWidth="1"/>
    <col min="2321" max="2321" width="2" style="109" customWidth="1"/>
    <col min="2322" max="2322" width="13.42578125" style="109" customWidth="1"/>
    <col min="2323" max="2323" width="0.42578125" style="109" customWidth="1"/>
    <col min="2324" max="2560" width="11.42578125" style="109" customWidth="1"/>
    <col min="2561" max="2561" width="2.42578125" style="109" customWidth="1"/>
    <col min="2562" max="2562" width="1.85546875" style="109" customWidth="1"/>
    <col min="2563" max="2563" width="2.85546875" style="109" customWidth="1"/>
    <col min="2564" max="2564" width="6.7109375" style="109" customWidth="1"/>
    <col min="2565" max="2565" width="13.42578125" style="109" customWidth="1"/>
    <col min="2566" max="2566" width="0.42578125" style="109" customWidth="1"/>
    <col min="2567" max="2567" width="2.42578125" style="109" customWidth="1"/>
    <col min="2568" max="2568" width="2.7109375" style="109" customWidth="1"/>
    <col min="2569" max="2569" width="10.42578125" style="109" customWidth="1"/>
    <col min="2570" max="2570" width="13.42578125" style="109" customWidth="1"/>
    <col min="2571" max="2571" width="0.7109375" style="109" customWidth="1"/>
    <col min="2572" max="2572" width="2.42578125" style="109" customWidth="1"/>
    <col min="2573" max="2573" width="2.85546875" style="109" customWidth="1"/>
    <col min="2574" max="2574" width="2" style="109" customWidth="1"/>
    <col min="2575" max="2575" width="12.42578125" style="109" customWidth="1"/>
    <col min="2576" max="2576" width="3" style="109" customWidth="1"/>
    <col min="2577" max="2577" width="2" style="109" customWidth="1"/>
    <col min="2578" max="2578" width="13.42578125" style="109" customWidth="1"/>
    <col min="2579" max="2579" width="0.42578125" style="109" customWidth="1"/>
    <col min="2580" max="2816" width="11.42578125" style="109" customWidth="1"/>
    <col min="2817" max="2817" width="2.42578125" style="109" customWidth="1"/>
    <col min="2818" max="2818" width="1.85546875" style="109" customWidth="1"/>
    <col min="2819" max="2819" width="2.85546875" style="109" customWidth="1"/>
    <col min="2820" max="2820" width="6.7109375" style="109" customWidth="1"/>
    <col min="2821" max="2821" width="13.42578125" style="109" customWidth="1"/>
    <col min="2822" max="2822" width="0.42578125" style="109" customWidth="1"/>
    <col min="2823" max="2823" width="2.42578125" style="109" customWidth="1"/>
    <col min="2824" max="2824" width="2.7109375" style="109" customWidth="1"/>
    <col min="2825" max="2825" width="10.42578125" style="109" customWidth="1"/>
    <col min="2826" max="2826" width="13.42578125" style="109" customWidth="1"/>
    <col min="2827" max="2827" width="0.7109375" style="109" customWidth="1"/>
    <col min="2828" max="2828" width="2.42578125" style="109" customWidth="1"/>
    <col min="2829" max="2829" width="2.85546875" style="109" customWidth="1"/>
    <col min="2830" max="2830" width="2" style="109" customWidth="1"/>
    <col min="2831" max="2831" width="12.42578125" style="109" customWidth="1"/>
    <col min="2832" max="2832" width="3" style="109" customWidth="1"/>
    <col min="2833" max="2833" width="2" style="109" customWidth="1"/>
    <col min="2834" max="2834" width="13.42578125" style="109" customWidth="1"/>
    <col min="2835" max="2835" width="0.42578125" style="109" customWidth="1"/>
    <col min="2836" max="3072" width="11.42578125" style="109" customWidth="1"/>
    <col min="3073" max="3073" width="2.42578125" style="109" customWidth="1"/>
    <col min="3074" max="3074" width="1.85546875" style="109" customWidth="1"/>
    <col min="3075" max="3075" width="2.85546875" style="109" customWidth="1"/>
    <col min="3076" max="3076" width="6.7109375" style="109" customWidth="1"/>
    <col min="3077" max="3077" width="13.42578125" style="109" customWidth="1"/>
    <col min="3078" max="3078" width="0.42578125" style="109" customWidth="1"/>
    <col min="3079" max="3079" width="2.42578125" style="109" customWidth="1"/>
    <col min="3080" max="3080" width="2.7109375" style="109" customWidth="1"/>
    <col min="3081" max="3081" width="10.42578125" style="109" customWidth="1"/>
    <col min="3082" max="3082" width="13.42578125" style="109" customWidth="1"/>
    <col min="3083" max="3083" width="0.7109375" style="109" customWidth="1"/>
    <col min="3084" max="3084" width="2.42578125" style="109" customWidth="1"/>
    <col min="3085" max="3085" width="2.85546875" style="109" customWidth="1"/>
    <col min="3086" max="3086" width="2" style="109" customWidth="1"/>
    <col min="3087" max="3087" width="12.42578125" style="109" customWidth="1"/>
    <col min="3088" max="3088" width="3" style="109" customWidth="1"/>
    <col min="3089" max="3089" width="2" style="109" customWidth="1"/>
    <col min="3090" max="3090" width="13.42578125" style="109" customWidth="1"/>
    <col min="3091" max="3091" width="0.42578125" style="109" customWidth="1"/>
    <col min="3092" max="3328" width="11.42578125" style="109" customWidth="1"/>
    <col min="3329" max="3329" width="2.42578125" style="109" customWidth="1"/>
    <col min="3330" max="3330" width="1.85546875" style="109" customWidth="1"/>
    <col min="3331" max="3331" width="2.85546875" style="109" customWidth="1"/>
    <col min="3332" max="3332" width="6.7109375" style="109" customWidth="1"/>
    <col min="3333" max="3333" width="13.42578125" style="109" customWidth="1"/>
    <col min="3334" max="3334" width="0.42578125" style="109" customWidth="1"/>
    <col min="3335" max="3335" width="2.42578125" style="109" customWidth="1"/>
    <col min="3336" max="3336" width="2.7109375" style="109" customWidth="1"/>
    <col min="3337" max="3337" width="10.42578125" style="109" customWidth="1"/>
    <col min="3338" max="3338" width="13.42578125" style="109" customWidth="1"/>
    <col min="3339" max="3339" width="0.7109375" style="109" customWidth="1"/>
    <col min="3340" max="3340" width="2.42578125" style="109" customWidth="1"/>
    <col min="3341" max="3341" width="2.85546875" style="109" customWidth="1"/>
    <col min="3342" max="3342" width="2" style="109" customWidth="1"/>
    <col min="3343" max="3343" width="12.42578125" style="109" customWidth="1"/>
    <col min="3344" max="3344" width="3" style="109" customWidth="1"/>
    <col min="3345" max="3345" width="2" style="109" customWidth="1"/>
    <col min="3346" max="3346" width="13.42578125" style="109" customWidth="1"/>
    <col min="3347" max="3347" width="0.42578125" style="109" customWidth="1"/>
    <col min="3348" max="3584" width="11.42578125" style="109" customWidth="1"/>
    <col min="3585" max="3585" width="2.42578125" style="109" customWidth="1"/>
    <col min="3586" max="3586" width="1.85546875" style="109" customWidth="1"/>
    <col min="3587" max="3587" width="2.85546875" style="109" customWidth="1"/>
    <col min="3588" max="3588" width="6.7109375" style="109" customWidth="1"/>
    <col min="3589" max="3589" width="13.42578125" style="109" customWidth="1"/>
    <col min="3590" max="3590" width="0.42578125" style="109" customWidth="1"/>
    <col min="3591" max="3591" width="2.42578125" style="109" customWidth="1"/>
    <col min="3592" max="3592" width="2.7109375" style="109" customWidth="1"/>
    <col min="3593" max="3593" width="10.42578125" style="109" customWidth="1"/>
    <col min="3594" max="3594" width="13.42578125" style="109" customWidth="1"/>
    <col min="3595" max="3595" width="0.7109375" style="109" customWidth="1"/>
    <col min="3596" max="3596" width="2.42578125" style="109" customWidth="1"/>
    <col min="3597" max="3597" width="2.85546875" style="109" customWidth="1"/>
    <col min="3598" max="3598" width="2" style="109" customWidth="1"/>
    <col min="3599" max="3599" width="12.42578125" style="109" customWidth="1"/>
    <col min="3600" max="3600" width="3" style="109" customWidth="1"/>
    <col min="3601" max="3601" width="2" style="109" customWidth="1"/>
    <col min="3602" max="3602" width="13.42578125" style="109" customWidth="1"/>
    <col min="3603" max="3603" width="0.42578125" style="109" customWidth="1"/>
    <col min="3604" max="3840" width="11.42578125" style="109" customWidth="1"/>
    <col min="3841" max="3841" width="2.42578125" style="109" customWidth="1"/>
    <col min="3842" max="3842" width="1.85546875" style="109" customWidth="1"/>
    <col min="3843" max="3843" width="2.85546875" style="109" customWidth="1"/>
    <col min="3844" max="3844" width="6.7109375" style="109" customWidth="1"/>
    <col min="3845" max="3845" width="13.42578125" style="109" customWidth="1"/>
    <col min="3846" max="3846" width="0.42578125" style="109" customWidth="1"/>
    <col min="3847" max="3847" width="2.42578125" style="109" customWidth="1"/>
    <col min="3848" max="3848" width="2.7109375" style="109" customWidth="1"/>
    <col min="3849" max="3849" width="10.42578125" style="109" customWidth="1"/>
    <col min="3850" max="3850" width="13.42578125" style="109" customWidth="1"/>
    <col min="3851" max="3851" width="0.7109375" style="109" customWidth="1"/>
    <col min="3852" max="3852" width="2.42578125" style="109" customWidth="1"/>
    <col min="3853" max="3853" width="2.85546875" style="109" customWidth="1"/>
    <col min="3854" max="3854" width="2" style="109" customWidth="1"/>
    <col min="3855" max="3855" width="12.42578125" style="109" customWidth="1"/>
    <col min="3856" max="3856" width="3" style="109" customWidth="1"/>
    <col min="3857" max="3857" width="2" style="109" customWidth="1"/>
    <col min="3858" max="3858" width="13.42578125" style="109" customWidth="1"/>
    <col min="3859" max="3859" width="0.42578125" style="109" customWidth="1"/>
    <col min="3860" max="4096" width="11.42578125" style="109" customWidth="1"/>
    <col min="4097" max="4097" width="2.42578125" style="109" customWidth="1"/>
    <col min="4098" max="4098" width="1.85546875" style="109" customWidth="1"/>
    <col min="4099" max="4099" width="2.85546875" style="109" customWidth="1"/>
    <col min="4100" max="4100" width="6.7109375" style="109" customWidth="1"/>
    <col min="4101" max="4101" width="13.42578125" style="109" customWidth="1"/>
    <col min="4102" max="4102" width="0.42578125" style="109" customWidth="1"/>
    <col min="4103" max="4103" width="2.42578125" style="109" customWidth="1"/>
    <col min="4104" max="4104" width="2.7109375" style="109" customWidth="1"/>
    <col min="4105" max="4105" width="10.42578125" style="109" customWidth="1"/>
    <col min="4106" max="4106" width="13.42578125" style="109" customWidth="1"/>
    <col min="4107" max="4107" width="0.7109375" style="109" customWidth="1"/>
    <col min="4108" max="4108" width="2.42578125" style="109" customWidth="1"/>
    <col min="4109" max="4109" width="2.85546875" style="109" customWidth="1"/>
    <col min="4110" max="4110" width="2" style="109" customWidth="1"/>
    <col min="4111" max="4111" width="12.42578125" style="109" customWidth="1"/>
    <col min="4112" max="4112" width="3" style="109" customWidth="1"/>
    <col min="4113" max="4113" width="2" style="109" customWidth="1"/>
    <col min="4114" max="4114" width="13.42578125" style="109" customWidth="1"/>
    <col min="4115" max="4115" width="0.42578125" style="109" customWidth="1"/>
    <col min="4116" max="4352" width="11.42578125" style="109" customWidth="1"/>
    <col min="4353" max="4353" width="2.42578125" style="109" customWidth="1"/>
    <col min="4354" max="4354" width="1.85546875" style="109" customWidth="1"/>
    <col min="4355" max="4355" width="2.85546875" style="109" customWidth="1"/>
    <col min="4356" max="4356" width="6.7109375" style="109" customWidth="1"/>
    <col min="4357" max="4357" width="13.42578125" style="109" customWidth="1"/>
    <col min="4358" max="4358" width="0.42578125" style="109" customWidth="1"/>
    <col min="4359" max="4359" width="2.42578125" style="109" customWidth="1"/>
    <col min="4360" max="4360" width="2.7109375" style="109" customWidth="1"/>
    <col min="4361" max="4361" width="10.42578125" style="109" customWidth="1"/>
    <col min="4362" max="4362" width="13.42578125" style="109" customWidth="1"/>
    <col min="4363" max="4363" width="0.7109375" style="109" customWidth="1"/>
    <col min="4364" max="4364" width="2.42578125" style="109" customWidth="1"/>
    <col min="4365" max="4365" width="2.85546875" style="109" customWidth="1"/>
    <col min="4366" max="4366" width="2" style="109" customWidth="1"/>
    <col min="4367" max="4367" width="12.42578125" style="109" customWidth="1"/>
    <col min="4368" max="4368" width="3" style="109" customWidth="1"/>
    <col min="4369" max="4369" width="2" style="109" customWidth="1"/>
    <col min="4370" max="4370" width="13.42578125" style="109" customWidth="1"/>
    <col min="4371" max="4371" width="0.42578125" style="109" customWidth="1"/>
    <col min="4372" max="4608" width="11.42578125" style="109" customWidth="1"/>
    <col min="4609" max="4609" width="2.42578125" style="109" customWidth="1"/>
    <col min="4610" max="4610" width="1.85546875" style="109" customWidth="1"/>
    <col min="4611" max="4611" width="2.85546875" style="109" customWidth="1"/>
    <col min="4612" max="4612" width="6.7109375" style="109" customWidth="1"/>
    <col min="4613" max="4613" width="13.42578125" style="109" customWidth="1"/>
    <col min="4614" max="4614" width="0.42578125" style="109" customWidth="1"/>
    <col min="4615" max="4615" width="2.42578125" style="109" customWidth="1"/>
    <col min="4616" max="4616" width="2.7109375" style="109" customWidth="1"/>
    <col min="4617" max="4617" width="10.42578125" style="109" customWidth="1"/>
    <col min="4618" max="4618" width="13.42578125" style="109" customWidth="1"/>
    <col min="4619" max="4619" width="0.7109375" style="109" customWidth="1"/>
    <col min="4620" max="4620" width="2.42578125" style="109" customWidth="1"/>
    <col min="4621" max="4621" width="2.85546875" style="109" customWidth="1"/>
    <col min="4622" max="4622" width="2" style="109" customWidth="1"/>
    <col min="4623" max="4623" width="12.42578125" style="109" customWidth="1"/>
    <col min="4624" max="4624" width="3" style="109" customWidth="1"/>
    <col min="4625" max="4625" width="2" style="109" customWidth="1"/>
    <col min="4626" max="4626" width="13.42578125" style="109" customWidth="1"/>
    <col min="4627" max="4627" width="0.42578125" style="109" customWidth="1"/>
    <col min="4628" max="4864" width="11.42578125" style="109" customWidth="1"/>
    <col min="4865" max="4865" width="2.42578125" style="109" customWidth="1"/>
    <col min="4866" max="4866" width="1.85546875" style="109" customWidth="1"/>
    <col min="4867" max="4867" width="2.85546875" style="109" customWidth="1"/>
    <col min="4868" max="4868" width="6.7109375" style="109" customWidth="1"/>
    <col min="4869" max="4869" width="13.42578125" style="109" customWidth="1"/>
    <col min="4870" max="4870" width="0.42578125" style="109" customWidth="1"/>
    <col min="4871" max="4871" width="2.42578125" style="109" customWidth="1"/>
    <col min="4872" max="4872" width="2.7109375" style="109" customWidth="1"/>
    <col min="4873" max="4873" width="10.42578125" style="109" customWidth="1"/>
    <col min="4874" max="4874" width="13.42578125" style="109" customWidth="1"/>
    <col min="4875" max="4875" width="0.7109375" style="109" customWidth="1"/>
    <col min="4876" max="4876" width="2.42578125" style="109" customWidth="1"/>
    <col min="4877" max="4877" width="2.85546875" style="109" customWidth="1"/>
    <col min="4878" max="4878" width="2" style="109" customWidth="1"/>
    <col min="4879" max="4879" width="12.42578125" style="109" customWidth="1"/>
    <col min="4880" max="4880" width="3" style="109" customWidth="1"/>
    <col min="4881" max="4881" width="2" style="109" customWidth="1"/>
    <col min="4882" max="4882" width="13.42578125" style="109" customWidth="1"/>
    <col min="4883" max="4883" width="0.42578125" style="109" customWidth="1"/>
    <col min="4884" max="5120" width="11.42578125" style="109" customWidth="1"/>
    <col min="5121" max="5121" width="2.42578125" style="109" customWidth="1"/>
    <col min="5122" max="5122" width="1.85546875" style="109" customWidth="1"/>
    <col min="5123" max="5123" width="2.85546875" style="109" customWidth="1"/>
    <col min="5124" max="5124" width="6.7109375" style="109" customWidth="1"/>
    <col min="5125" max="5125" width="13.42578125" style="109" customWidth="1"/>
    <col min="5126" max="5126" width="0.42578125" style="109" customWidth="1"/>
    <col min="5127" max="5127" width="2.42578125" style="109" customWidth="1"/>
    <col min="5128" max="5128" width="2.7109375" style="109" customWidth="1"/>
    <col min="5129" max="5129" width="10.42578125" style="109" customWidth="1"/>
    <col min="5130" max="5130" width="13.42578125" style="109" customWidth="1"/>
    <col min="5131" max="5131" width="0.7109375" style="109" customWidth="1"/>
    <col min="5132" max="5132" width="2.42578125" style="109" customWidth="1"/>
    <col min="5133" max="5133" width="2.85546875" style="109" customWidth="1"/>
    <col min="5134" max="5134" width="2" style="109" customWidth="1"/>
    <col min="5135" max="5135" width="12.42578125" style="109" customWidth="1"/>
    <col min="5136" max="5136" width="3" style="109" customWidth="1"/>
    <col min="5137" max="5137" width="2" style="109" customWidth="1"/>
    <col min="5138" max="5138" width="13.42578125" style="109" customWidth="1"/>
    <col min="5139" max="5139" width="0.42578125" style="109" customWidth="1"/>
    <col min="5140" max="5376" width="11.42578125" style="109" customWidth="1"/>
    <col min="5377" max="5377" width="2.42578125" style="109" customWidth="1"/>
    <col min="5378" max="5378" width="1.85546875" style="109" customWidth="1"/>
    <col min="5379" max="5379" width="2.85546875" style="109" customWidth="1"/>
    <col min="5380" max="5380" width="6.7109375" style="109" customWidth="1"/>
    <col min="5381" max="5381" width="13.42578125" style="109" customWidth="1"/>
    <col min="5382" max="5382" width="0.42578125" style="109" customWidth="1"/>
    <col min="5383" max="5383" width="2.42578125" style="109" customWidth="1"/>
    <col min="5384" max="5384" width="2.7109375" style="109" customWidth="1"/>
    <col min="5385" max="5385" width="10.42578125" style="109" customWidth="1"/>
    <col min="5386" max="5386" width="13.42578125" style="109" customWidth="1"/>
    <col min="5387" max="5387" width="0.7109375" style="109" customWidth="1"/>
    <col min="5388" max="5388" width="2.42578125" style="109" customWidth="1"/>
    <col min="5389" max="5389" width="2.85546875" style="109" customWidth="1"/>
    <col min="5390" max="5390" width="2" style="109" customWidth="1"/>
    <col min="5391" max="5391" width="12.42578125" style="109" customWidth="1"/>
    <col min="5392" max="5392" width="3" style="109" customWidth="1"/>
    <col min="5393" max="5393" width="2" style="109" customWidth="1"/>
    <col min="5394" max="5394" width="13.42578125" style="109" customWidth="1"/>
    <col min="5395" max="5395" width="0.42578125" style="109" customWidth="1"/>
    <col min="5396" max="5632" width="11.42578125" style="109" customWidth="1"/>
    <col min="5633" max="5633" width="2.42578125" style="109" customWidth="1"/>
    <col min="5634" max="5634" width="1.85546875" style="109" customWidth="1"/>
    <col min="5635" max="5635" width="2.85546875" style="109" customWidth="1"/>
    <col min="5636" max="5636" width="6.7109375" style="109" customWidth="1"/>
    <col min="5637" max="5637" width="13.42578125" style="109" customWidth="1"/>
    <col min="5638" max="5638" width="0.42578125" style="109" customWidth="1"/>
    <col min="5639" max="5639" width="2.42578125" style="109" customWidth="1"/>
    <col min="5640" max="5640" width="2.7109375" style="109" customWidth="1"/>
    <col min="5641" max="5641" width="10.42578125" style="109" customWidth="1"/>
    <col min="5642" max="5642" width="13.42578125" style="109" customWidth="1"/>
    <col min="5643" max="5643" width="0.7109375" style="109" customWidth="1"/>
    <col min="5644" max="5644" width="2.42578125" style="109" customWidth="1"/>
    <col min="5645" max="5645" width="2.85546875" style="109" customWidth="1"/>
    <col min="5646" max="5646" width="2" style="109" customWidth="1"/>
    <col min="5647" max="5647" width="12.42578125" style="109" customWidth="1"/>
    <col min="5648" max="5648" width="3" style="109" customWidth="1"/>
    <col min="5649" max="5649" width="2" style="109" customWidth="1"/>
    <col min="5650" max="5650" width="13.42578125" style="109" customWidth="1"/>
    <col min="5651" max="5651" width="0.42578125" style="109" customWidth="1"/>
    <col min="5652" max="5888" width="11.42578125" style="109" customWidth="1"/>
    <col min="5889" max="5889" width="2.42578125" style="109" customWidth="1"/>
    <col min="5890" max="5890" width="1.85546875" style="109" customWidth="1"/>
    <col min="5891" max="5891" width="2.85546875" style="109" customWidth="1"/>
    <col min="5892" max="5892" width="6.7109375" style="109" customWidth="1"/>
    <col min="5893" max="5893" width="13.42578125" style="109" customWidth="1"/>
    <col min="5894" max="5894" width="0.42578125" style="109" customWidth="1"/>
    <col min="5895" max="5895" width="2.42578125" style="109" customWidth="1"/>
    <col min="5896" max="5896" width="2.7109375" style="109" customWidth="1"/>
    <col min="5897" max="5897" width="10.42578125" style="109" customWidth="1"/>
    <col min="5898" max="5898" width="13.42578125" style="109" customWidth="1"/>
    <col min="5899" max="5899" width="0.7109375" style="109" customWidth="1"/>
    <col min="5900" max="5900" width="2.42578125" style="109" customWidth="1"/>
    <col min="5901" max="5901" width="2.85546875" style="109" customWidth="1"/>
    <col min="5902" max="5902" width="2" style="109" customWidth="1"/>
    <col min="5903" max="5903" width="12.42578125" style="109" customWidth="1"/>
    <col min="5904" max="5904" width="3" style="109" customWidth="1"/>
    <col min="5905" max="5905" width="2" style="109" customWidth="1"/>
    <col min="5906" max="5906" width="13.42578125" style="109" customWidth="1"/>
    <col min="5907" max="5907" width="0.42578125" style="109" customWidth="1"/>
    <col min="5908" max="6144" width="11.42578125" style="109" customWidth="1"/>
    <col min="6145" max="6145" width="2.42578125" style="109" customWidth="1"/>
    <col min="6146" max="6146" width="1.85546875" style="109" customWidth="1"/>
    <col min="6147" max="6147" width="2.85546875" style="109" customWidth="1"/>
    <col min="6148" max="6148" width="6.7109375" style="109" customWidth="1"/>
    <col min="6149" max="6149" width="13.42578125" style="109" customWidth="1"/>
    <col min="6150" max="6150" width="0.42578125" style="109" customWidth="1"/>
    <col min="6151" max="6151" width="2.42578125" style="109" customWidth="1"/>
    <col min="6152" max="6152" width="2.7109375" style="109" customWidth="1"/>
    <col min="6153" max="6153" width="10.42578125" style="109" customWidth="1"/>
    <col min="6154" max="6154" width="13.42578125" style="109" customWidth="1"/>
    <col min="6155" max="6155" width="0.7109375" style="109" customWidth="1"/>
    <col min="6156" max="6156" width="2.42578125" style="109" customWidth="1"/>
    <col min="6157" max="6157" width="2.85546875" style="109" customWidth="1"/>
    <col min="6158" max="6158" width="2" style="109" customWidth="1"/>
    <col min="6159" max="6159" width="12.42578125" style="109" customWidth="1"/>
    <col min="6160" max="6160" width="3" style="109" customWidth="1"/>
    <col min="6161" max="6161" width="2" style="109" customWidth="1"/>
    <col min="6162" max="6162" width="13.42578125" style="109" customWidth="1"/>
    <col min="6163" max="6163" width="0.42578125" style="109" customWidth="1"/>
    <col min="6164" max="6400" width="11.42578125" style="109" customWidth="1"/>
    <col min="6401" max="6401" width="2.42578125" style="109" customWidth="1"/>
    <col min="6402" max="6402" width="1.85546875" style="109" customWidth="1"/>
    <col min="6403" max="6403" width="2.85546875" style="109" customWidth="1"/>
    <col min="6404" max="6404" width="6.7109375" style="109" customWidth="1"/>
    <col min="6405" max="6405" width="13.42578125" style="109" customWidth="1"/>
    <col min="6406" max="6406" width="0.42578125" style="109" customWidth="1"/>
    <col min="6407" max="6407" width="2.42578125" style="109" customWidth="1"/>
    <col min="6408" max="6408" width="2.7109375" style="109" customWidth="1"/>
    <col min="6409" max="6409" width="10.42578125" style="109" customWidth="1"/>
    <col min="6410" max="6410" width="13.42578125" style="109" customWidth="1"/>
    <col min="6411" max="6411" width="0.7109375" style="109" customWidth="1"/>
    <col min="6412" max="6412" width="2.42578125" style="109" customWidth="1"/>
    <col min="6413" max="6413" width="2.85546875" style="109" customWidth="1"/>
    <col min="6414" max="6414" width="2" style="109" customWidth="1"/>
    <col min="6415" max="6415" width="12.42578125" style="109" customWidth="1"/>
    <col min="6416" max="6416" width="3" style="109" customWidth="1"/>
    <col min="6417" max="6417" width="2" style="109" customWidth="1"/>
    <col min="6418" max="6418" width="13.42578125" style="109" customWidth="1"/>
    <col min="6419" max="6419" width="0.42578125" style="109" customWidth="1"/>
    <col min="6420" max="6656" width="11.42578125" style="109" customWidth="1"/>
    <col min="6657" max="6657" width="2.42578125" style="109" customWidth="1"/>
    <col min="6658" max="6658" width="1.85546875" style="109" customWidth="1"/>
    <col min="6659" max="6659" width="2.85546875" style="109" customWidth="1"/>
    <col min="6660" max="6660" width="6.7109375" style="109" customWidth="1"/>
    <col min="6661" max="6661" width="13.42578125" style="109" customWidth="1"/>
    <col min="6662" max="6662" width="0.42578125" style="109" customWidth="1"/>
    <col min="6663" max="6663" width="2.42578125" style="109" customWidth="1"/>
    <col min="6664" max="6664" width="2.7109375" style="109" customWidth="1"/>
    <col min="6665" max="6665" width="10.42578125" style="109" customWidth="1"/>
    <col min="6666" max="6666" width="13.42578125" style="109" customWidth="1"/>
    <col min="6667" max="6667" width="0.7109375" style="109" customWidth="1"/>
    <col min="6668" max="6668" width="2.42578125" style="109" customWidth="1"/>
    <col min="6669" max="6669" width="2.85546875" style="109" customWidth="1"/>
    <col min="6670" max="6670" width="2" style="109" customWidth="1"/>
    <col min="6671" max="6671" width="12.42578125" style="109" customWidth="1"/>
    <col min="6672" max="6672" width="3" style="109" customWidth="1"/>
    <col min="6673" max="6673" width="2" style="109" customWidth="1"/>
    <col min="6674" max="6674" width="13.42578125" style="109" customWidth="1"/>
    <col min="6675" max="6675" width="0.42578125" style="109" customWidth="1"/>
    <col min="6676" max="6912" width="11.42578125" style="109" customWidth="1"/>
    <col min="6913" max="6913" width="2.42578125" style="109" customWidth="1"/>
    <col min="6914" max="6914" width="1.85546875" style="109" customWidth="1"/>
    <col min="6915" max="6915" width="2.85546875" style="109" customWidth="1"/>
    <col min="6916" max="6916" width="6.7109375" style="109" customWidth="1"/>
    <col min="6917" max="6917" width="13.42578125" style="109" customWidth="1"/>
    <col min="6918" max="6918" width="0.42578125" style="109" customWidth="1"/>
    <col min="6919" max="6919" width="2.42578125" style="109" customWidth="1"/>
    <col min="6920" max="6920" width="2.7109375" style="109" customWidth="1"/>
    <col min="6921" max="6921" width="10.42578125" style="109" customWidth="1"/>
    <col min="6922" max="6922" width="13.42578125" style="109" customWidth="1"/>
    <col min="6923" max="6923" width="0.7109375" style="109" customWidth="1"/>
    <col min="6924" max="6924" width="2.42578125" style="109" customWidth="1"/>
    <col min="6925" max="6925" width="2.85546875" style="109" customWidth="1"/>
    <col min="6926" max="6926" width="2" style="109" customWidth="1"/>
    <col min="6927" max="6927" width="12.42578125" style="109" customWidth="1"/>
    <col min="6928" max="6928" width="3" style="109" customWidth="1"/>
    <col min="6929" max="6929" width="2" style="109" customWidth="1"/>
    <col min="6930" max="6930" width="13.42578125" style="109" customWidth="1"/>
    <col min="6931" max="6931" width="0.42578125" style="109" customWidth="1"/>
    <col min="6932" max="7168" width="11.42578125" style="109" customWidth="1"/>
    <col min="7169" max="7169" width="2.42578125" style="109" customWidth="1"/>
    <col min="7170" max="7170" width="1.85546875" style="109" customWidth="1"/>
    <col min="7171" max="7171" width="2.85546875" style="109" customWidth="1"/>
    <col min="7172" max="7172" width="6.7109375" style="109" customWidth="1"/>
    <col min="7173" max="7173" width="13.42578125" style="109" customWidth="1"/>
    <col min="7174" max="7174" width="0.42578125" style="109" customWidth="1"/>
    <col min="7175" max="7175" width="2.42578125" style="109" customWidth="1"/>
    <col min="7176" max="7176" width="2.7109375" style="109" customWidth="1"/>
    <col min="7177" max="7177" width="10.42578125" style="109" customWidth="1"/>
    <col min="7178" max="7178" width="13.42578125" style="109" customWidth="1"/>
    <col min="7179" max="7179" width="0.7109375" style="109" customWidth="1"/>
    <col min="7180" max="7180" width="2.42578125" style="109" customWidth="1"/>
    <col min="7181" max="7181" width="2.85546875" style="109" customWidth="1"/>
    <col min="7182" max="7182" width="2" style="109" customWidth="1"/>
    <col min="7183" max="7183" width="12.42578125" style="109" customWidth="1"/>
    <col min="7184" max="7184" width="3" style="109" customWidth="1"/>
    <col min="7185" max="7185" width="2" style="109" customWidth="1"/>
    <col min="7186" max="7186" width="13.42578125" style="109" customWidth="1"/>
    <col min="7187" max="7187" width="0.42578125" style="109" customWidth="1"/>
    <col min="7188" max="7424" width="11.42578125" style="109" customWidth="1"/>
    <col min="7425" max="7425" width="2.42578125" style="109" customWidth="1"/>
    <col min="7426" max="7426" width="1.85546875" style="109" customWidth="1"/>
    <col min="7427" max="7427" width="2.85546875" style="109" customWidth="1"/>
    <col min="7428" max="7428" width="6.7109375" style="109" customWidth="1"/>
    <col min="7429" max="7429" width="13.42578125" style="109" customWidth="1"/>
    <col min="7430" max="7430" width="0.42578125" style="109" customWidth="1"/>
    <col min="7431" max="7431" width="2.42578125" style="109" customWidth="1"/>
    <col min="7432" max="7432" width="2.7109375" style="109" customWidth="1"/>
    <col min="7433" max="7433" width="10.42578125" style="109" customWidth="1"/>
    <col min="7434" max="7434" width="13.42578125" style="109" customWidth="1"/>
    <col min="7435" max="7435" width="0.7109375" style="109" customWidth="1"/>
    <col min="7436" max="7436" width="2.42578125" style="109" customWidth="1"/>
    <col min="7437" max="7437" width="2.85546875" style="109" customWidth="1"/>
    <col min="7438" max="7438" width="2" style="109" customWidth="1"/>
    <col min="7439" max="7439" width="12.42578125" style="109" customWidth="1"/>
    <col min="7440" max="7440" width="3" style="109" customWidth="1"/>
    <col min="7441" max="7441" width="2" style="109" customWidth="1"/>
    <col min="7442" max="7442" width="13.42578125" style="109" customWidth="1"/>
    <col min="7443" max="7443" width="0.42578125" style="109" customWidth="1"/>
    <col min="7444" max="7680" width="11.42578125" style="109" customWidth="1"/>
    <col min="7681" max="7681" width="2.42578125" style="109" customWidth="1"/>
    <col min="7682" max="7682" width="1.85546875" style="109" customWidth="1"/>
    <col min="7683" max="7683" width="2.85546875" style="109" customWidth="1"/>
    <col min="7684" max="7684" width="6.7109375" style="109" customWidth="1"/>
    <col min="7685" max="7685" width="13.42578125" style="109" customWidth="1"/>
    <col min="7686" max="7686" width="0.42578125" style="109" customWidth="1"/>
    <col min="7687" max="7687" width="2.42578125" style="109" customWidth="1"/>
    <col min="7688" max="7688" width="2.7109375" style="109" customWidth="1"/>
    <col min="7689" max="7689" width="10.42578125" style="109" customWidth="1"/>
    <col min="7690" max="7690" width="13.42578125" style="109" customWidth="1"/>
    <col min="7691" max="7691" width="0.7109375" style="109" customWidth="1"/>
    <col min="7692" max="7692" width="2.42578125" style="109" customWidth="1"/>
    <col min="7693" max="7693" width="2.85546875" style="109" customWidth="1"/>
    <col min="7694" max="7694" width="2" style="109" customWidth="1"/>
    <col min="7695" max="7695" width="12.42578125" style="109" customWidth="1"/>
    <col min="7696" max="7696" width="3" style="109" customWidth="1"/>
    <col min="7697" max="7697" width="2" style="109" customWidth="1"/>
    <col min="7698" max="7698" width="13.42578125" style="109" customWidth="1"/>
    <col min="7699" max="7699" width="0.42578125" style="109" customWidth="1"/>
    <col min="7700" max="7936" width="11.42578125" style="109" customWidth="1"/>
    <col min="7937" max="7937" width="2.42578125" style="109" customWidth="1"/>
    <col min="7938" max="7938" width="1.85546875" style="109" customWidth="1"/>
    <col min="7939" max="7939" width="2.85546875" style="109" customWidth="1"/>
    <col min="7940" max="7940" width="6.7109375" style="109" customWidth="1"/>
    <col min="7941" max="7941" width="13.42578125" style="109" customWidth="1"/>
    <col min="7942" max="7942" width="0.42578125" style="109" customWidth="1"/>
    <col min="7943" max="7943" width="2.42578125" style="109" customWidth="1"/>
    <col min="7944" max="7944" width="2.7109375" style="109" customWidth="1"/>
    <col min="7945" max="7945" width="10.42578125" style="109" customWidth="1"/>
    <col min="7946" max="7946" width="13.42578125" style="109" customWidth="1"/>
    <col min="7947" max="7947" width="0.7109375" style="109" customWidth="1"/>
    <col min="7948" max="7948" width="2.42578125" style="109" customWidth="1"/>
    <col min="7949" max="7949" width="2.85546875" style="109" customWidth="1"/>
    <col min="7950" max="7950" width="2" style="109" customWidth="1"/>
    <col min="7951" max="7951" width="12.42578125" style="109" customWidth="1"/>
    <col min="7952" max="7952" width="3" style="109" customWidth="1"/>
    <col min="7953" max="7953" width="2" style="109" customWidth="1"/>
    <col min="7954" max="7954" width="13.42578125" style="109" customWidth="1"/>
    <col min="7955" max="7955" width="0.42578125" style="109" customWidth="1"/>
    <col min="7956" max="8192" width="11.42578125" style="109" customWidth="1"/>
    <col min="8193" max="8193" width="2.42578125" style="109" customWidth="1"/>
    <col min="8194" max="8194" width="1.85546875" style="109" customWidth="1"/>
    <col min="8195" max="8195" width="2.85546875" style="109" customWidth="1"/>
    <col min="8196" max="8196" width="6.7109375" style="109" customWidth="1"/>
    <col min="8197" max="8197" width="13.42578125" style="109" customWidth="1"/>
    <col min="8198" max="8198" width="0.42578125" style="109" customWidth="1"/>
    <col min="8199" max="8199" width="2.42578125" style="109" customWidth="1"/>
    <col min="8200" max="8200" width="2.7109375" style="109" customWidth="1"/>
    <col min="8201" max="8201" width="10.42578125" style="109" customWidth="1"/>
    <col min="8202" max="8202" width="13.42578125" style="109" customWidth="1"/>
    <col min="8203" max="8203" width="0.7109375" style="109" customWidth="1"/>
    <col min="8204" max="8204" width="2.42578125" style="109" customWidth="1"/>
    <col min="8205" max="8205" width="2.85546875" style="109" customWidth="1"/>
    <col min="8206" max="8206" width="2" style="109" customWidth="1"/>
    <col min="8207" max="8207" width="12.42578125" style="109" customWidth="1"/>
    <col min="8208" max="8208" width="3" style="109" customWidth="1"/>
    <col min="8209" max="8209" width="2" style="109" customWidth="1"/>
    <col min="8210" max="8210" width="13.42578125" style="109" customWidth="1"/>
    <col min="8211" max="8211" width="0.42578125" style="109" customWidth="1"/>
    <col min="8212" max="8448" width="11.42578125" style="109" customWidth="1"/>
    <col min="8449" max="8449" width="2.42578125" style="109" customWidth="1"/>
    <col min="8450" max="8450" width="1.85546875" style="109" customWidth="1"/>
    <col min="8451" max="8451" width="2.85546875" style="109" customWidth="1"/>
    <col min="8452" max="8452" width="6.7109375" style="109" customWidth="1"/>
    <col min="8453" max="8453" width="13.42578125" style="109" customWidth="1"/>
    <col min="8454" max="8454" width="0.42578125" style="109" customWidth="1"/>
    <col min="8455" max="8455" width="2.42578125" style="109" customWidth="1"/>
    <col min="8456" max="8456" width="2.7109375" style="109" customWidth="1"/>
    <col min="8457" max="8457" width="10.42578125" style="109" customWidth="1"/>
    <col min="8458" max="8458" width="13.42578125" style="109" customWidth="1"/>
    <col min="8459" max="8459" width="0.7109375" style="109" customWidth="1"/>
    <col min="8460" max="8460" width="2.42578125" style="109" customWidth="1"/>
    <col min="8461" max="8461" width="2.85546875" style="109" customWidth="1"/>
    <col min="8462" max="8462" width="2" style="109" customWidth="1"/>
    <col min="8463" max="8463" width="12.42578125" style="109" customWidth="1"/>
    <col min="8464" max="8464" width="3" style="109" customWidth="1"/>
    <col min="8465" max="8465" width="2" style="109" customWidth="1"/>
    <col min="8466" max="8466" width="13.42578125" style="109" customWidth="1"/>
    <col min="8467" max="8467" width="0.42578125" style="109" customWidth="1"/>
    <col min="8468" max="8704" width="11.42578125" style="109" customWidth="1"/>
    <col min="8705" max="8705" width="2.42578125" style="109" customWidth="1"/>
    <col min="8706" max="8706" width="1.85546875" style="109" customWidth="1"/>
    <col min="8707" max="8707" width="2.85546875" style="109" customWidth="1"/>
    <col min="8708" max="8708" width="6.7109375" style="109" customWidth="1"/>
    <col min="8709" max="8709" width="13.42578125" style="109" customWidth="1"/>
    <col min="8710" max="8710" width="0.42578125" style="109" customWidth="1"/>
    <col min="8711" max="8711" width="2.42578125" style="109" customWidth="1"/>
    <col min="8712" max="8712" width="2.7109375" style="109" customWidth="1"/>
    <col min="8713" max="8713" width="10.42578125" style="109" customWidth="1"/>
    <col min="8714" max="8714" width="13.42578125" style="109" customWidth="1"/>
    <col min="8715" max="8715" width="0.7109375" style="109" customWidth="1"/>
    <col min="8716" max="8716" width="2.42578125" style="109" customWidth="1"/>
    <col min="8717" max="8717" width="2.85546875" style="109" customWidth="1"/>
    <col min="8718" max="8718" width="2" style="109" customWidth="1"/>
    <col min="8719" max="8719" width="12.42578125" style="109" customWidth="1"/>
    <col min="8720" max="8720" width="3" style="109" customWidth="1"/>
    <col min="8721" max="8721" width="2" style="109" customWidth="1"/>
    <col min="8722" max="8722" width="13.42578125" style="109" customWidth="1"/>
    <col min="8723" max="8723" width="0.42578125" style="109" customWidth="1"/>
    <col min="8724" max="8960" width="11.42578125" style="109" customWidth="1"/>
    <col min="8961" max="8961" width="2.42578125" style="109" customWidth="1"/>
    <col min="8962" max="8962" width="1.85546875" style="109" customWidth="1"/>
    <col min="8963" max="8963" width="2.85546875" style="109" customWidth="1"/>
    <col min="8964" max="8964" width="6.7109375" style="109" customWidth="1"/>
    <col min="8965" max="8965" width="13.42578125" style="109" customWidth="1"/>
    <col min="8966" max="8966" width="0.42578125" style="109" customWidth="1"/>
    <col min="8967" max="8967" width="2.42578125" style="109" customWidth="1"/>
    <col min="8968" max="8968" width="2.7109375" style="109" customWidth="1"/>
    <col min="8969" max="8969" width="10.42578125" style="109" customWidth="1"/>
    <col min="8970" max="8970" width="13.42578125" style="109" customWidth="1"/>
    <col min="8971" max="8971" width="0.7109375" style="109" customWidth="1"/>
    <col min="8972" max="8972" width="2.42578125" style="109" customWidth="1"/>
    <col min="8973" max="8973" width="2.85546875" style="109" customWidth="1"/>
    <col min="8974" max="8974" width="2" style="109" customWidth="1"/>
    <col min="8975" max="8975" width="12.42578125" style="109" customWidth="1"/>
    <col min="8976" max="8976" width="3" style="109" customWidth="1"/>
    <col min="8977" max="8977" width="2" style="109" customWidth="1"/>
    <col min="8978" max="8978" width="13.42578125" style="109" customWidth="1"/>
    <col min="8979" max="8979" width="0.42578125" style="109" customWidth="1"/>
    <col min="8980" max="9216" width="11.42578125" style="109" customWidth="1"/>
    <col min="9217" max="9217" width="2.42578125" style="109" customWidth="1"/>
    <col min="9218" max="9218" width="1.85546875" style="109" customWidth="1"/>
    <col min="9219" max="9219" width="2.85546875" style="109" customWidth="1"/>
    <col min="9220" max="9220" width="6.7109375" style="109" customWidth="1"/>
    <col min="9221" max="9221" width="13.42578125" style="109" customWidth="1"/>
    <col min="9222" max="9222" width="0.42578125" style="109" customWidth="1"/>
    <col min="9223" max="9223" width="2.42578125" style="109" customWidth="1"/>
    <col min="9224" max="9224" width="2.7109375" style="109" customWidth="1"/>
    <col min="9225" max="9225" width="10.42578125" style="109" customWidth="1"/>
    <col min="9226" max="9226" width="13.42578125" style="109" customWidth="1"/>
    <col min="9227" max="9227" width="0.7109375" style="109" customWidth="1"/>
    <col min="9228" max="9228" width="2.42578125" style="109" customWidth="1"/>
    <col min="9229" max="9229" width="2.85546875" style="109" customWidth="1"/>
    <col min="9230" max="9230" width="2" style="109" customWidth="1"/>
    <col min="9231" max="9231" width="12.42578125" style="109" customWidth="1"/>
    <col min="9232" max="9232" width="3" style="109" customWidth="1"/>
    <col min="9233" max="9233" width="2" style="109" customWidth="1"/>
    <col min="9234" max="9234" width="13.42578125" style="109" customWidth="1"/>
    <col min="9235" max="9235" width="0.42578125" style="109" customWidth="1"/>
    <col min="9236" max="9472" width="11.42578125" style="109" customWidth="1"/>
    <col min="9473" max="9473" width="2.42578125" style="109" customWidth="1"/>
    <col min="9474" max="9474" width="1.85546875" style="109" customWidth="1"/>
    <col min="9475" max="9475" width="2.85546875" style="109" customWidth="1"/>
    <col min="9476" max="9476" width="6.7109375" style="109" customWidth="1"/>
    <col min="9477" max="9477" width="13.42578125" style="109" customWidth="1"/>
    <col min="9478" max="9478" width="0.42578125" style="109" customWidth="1"/>
    <col min="9479" max="9479" width="2.42578125" style="109" customWidth="1"/>
    <col min="9480" max="9480" width="2.7109375" style="109" customWidth="1"/>
    <col min="9481" max="9481" width="10.42578125" style="109" customWidth="1"/>
    <col min="9482" max="9482" width="13.42578125" style="109" customWidth="1"/>
    <col min="9483" max="9483" width="0.7109375" style="109" customWidth="1"/>
    <col min="9484" max="9484" width="2.42578125" style="109" customWidth="1"/>
    <col min="9485" max="9485" width="2.85546875" style="109" customWidth="1"/>
    <col min="9486" max="9486" width="2" style="109" customWidth="1"/>
    <col min="9487" max="9487" width="12.42578125" style="109" customWidth="1"/>
    <col min="9488" max="9488" width="3" style="109" customWidth="1"/>
    <col min="9489" max="9489" width="2" style="109" customWidth="1"/>
    <col min="9490" max="9490" width="13.42578125" style="109" customWidth="1"/>
    <col min="9491" max="9491" width="0.42578125" style="109" customWidth="1"/>
    <col min="9492" max="9728" width="11.42578125" style="109" customWidth="1"/>
    <col min="9729" max="9729" width="2.42578125" style="109" customWidth="1"/>
    <col min="9730" max="9730" width="1.85546875" style="109" customWidth="1"/>
    <col min="9731" max="9731" width="2.85546875" style="109" customWidth="1"/>
    <col min="9732" max="9732" width="6.7109375" style="109" customWidth="1"/>
    <col min="9733" max="9733" width="13.42578125" style="109" customWidth="1"/>
    <col min="9734" max="9734" width="0.42578125" style="109" customWidth="1"/>
    <col min="9735" max="9735" width="2.42578125" style="109" customWidth="1"/>
    <col min="9736" max="9736" width="2.7109375" style="109" customWidth="1"/>
    <col min="9737" max="9737" width="10.42578125" style="109" customWidth="1"/>
    <col min="9738" max="9738" width="13.42578125" style="109" customWidth="1"/>
    <col min="9739" max="9739" width="0.7109375" style="109" customWidth="1"/>
    <col min="9740" max="9740" width="2.42578125" style="109" customWidth="1"/>
    <col min="9741" max="9741" width="2.85546875" style="109" customWidth="1"/>
    <col min="9742" max="9742" width="2" style="109" customWidth="1"/>
    <col min="9743" max="9743" width="12.42578125" style="109" customWidth="1"/>
    <col min="9744" max="9744" width="3" style="109" customWidth="1"/>
    <col min="9745" max="9745" width="2" style="109" customWidth="1"/>
    <col min="9746" max="9746" width="13.42578125" style="109" customWidth="1"/>
    <col min="9747" max="9747" width="0.42578125" style="109" customWidth="1"/>
    <col min="9748" max="9984" width="11.42578125" style="109" customWidth="1"/>
    <col min="9985" max="9985" width="2.42578125" style="109" customWidth="1"/>
    <col min="9986" max="9986" width="1.85546875" style="109" customWidth="1"/>
    <col min="9987" max="9987" width="2.85546875" style="109" customWidth="1"/>
    <col min="9988" max="9988" width="6.7109375" style="109" customWidth="1"/>
    <col min="9989" max="9989" width="13.42578125" style="109" customWidth="1"/>
    <col min="9990" max="9990" width="0.42578125" style="109" customWidth="1"/>
    <col min="9991" max="9991" width="2.42578125" style="109" customWidth="1"/>
    <col min="9992" max="9992" width="2.7109375" style="109" customWidth="1"/>
    <col min="9993" max="9993" width="10.42578125" style="109" customWidth="1"/>
    <col min="9994" max="9994" width="13.42578125" style="109" customWidth="1"/>
    <col min="9995" max="9995" width="0.7109375" style="109" customWidth="1"/>
    <col min="9996" max="9996" width="2.42578125" style="109" customWidth="1"/>
    <col min="9997" max="9997" width="2.85546875" style="109" customWidth="1"/>
    <col min="9998" max="9998" width="2" style="109" customWidth="1"/>
    <col min="9999" max="9999" width="12.42578125" style="109" customWidth="1"/>
    <col min="10000" max="10000" width="3" style="109" customWidth="1"/>
    <col min="10001" max="10001" width="2" style="109" customWidth="1"/>
    <col min="10002" max="10002" width="13.42578125" style="109" customWidth="1"/>
    <col min="10003" max="10003" width="0.42578125" style="109" customWidth="1"/>
    <col min="10004" max="10240" width="11.42578125" style="109" customWidth="1"/>
    <col min="10241" max="10241" width="2.42578125" style="109" customWidth="1"/>
    <col min="10242" max="10242" width="1.85546875" style="109" customWidth="1"/>
    <col min="10243" max="10243" width="2.85546875" style="109" customWidth="1"/>
    <col min="10244" max="10244" width="6.7109375" style="109" customWidth="1"/>
    <col min="10245" max="10245" width="13.42578125" style="109" customWidth="1"/>
    <col min="10246" max="10246" width="0.42578125" style="109" customWidth="1"/>
    <col min="10247" max="10247" width="2.42578125" style="109" customWidth="1"/>
    <col min="10248" max="10248" width="2.7109375" style="109" customWidth="1"/>
    <col min="10249" max="10249" width="10.42578125" style="109" customWidth="1"/>
    <col min="10250" max="10250" width="13.42578125" style="109" customWidth="1"/>
    <col min="10251" max="10251" width="0.7109375" style="109" customWidth="1"/>
    <col min="10252" max="10252" width="2.42578125" style="109" customWidth="1"/>
    <col min="10253" max="10253" width="2.85546875" style="109" customWidth="1"/>
    <col min="10254" max="10254" width="2" style="109" customWidth="1"/>
    <col min="10255" max="10255" width="12.42578125" style="109" customWidth="1"/>
    <col min="10256" max="10256" width="3" style="109" customWidth="1"/>
    <col min="10257" max="10257" width="2" style="109" customWidth="1"/>
    <col min="10258" max="10258" width="13.42578125" style="109" customWidth="1"/>
    <col min="10259" max="10259" width="0.42578125" style="109" customWidth="1"/>
    <col min="10260" max="10496" width="11.42578125" style="109" customWidth="1"/>
    <col min="10497" max="10497" width="2.42578125" style="109" customWidth="1"/>
    <col min="10498" max="10498" width="1.85546875" style="109" customWidth="1"/>
    <col min="10499" max="10499" width="2.85546875" style="109" customWidth="1"/>
    <col min="10500" max="10500" width="6.7109375" style="109" customWidth="1"/>
    <col min="10501" max="10501" width="13.42578125" style="109" customWidth="1"/>
    <col min="10502" max="10502" width="0.42578125" style="109" customWidth="1"/>
    <col min="10503" max="10503" width="2.42578125" style="109" customWidth="1"/>
    <col min="10504" max="10504" width="2.7109375" style="109" customWidth="1"/>
    <col min="10505" max="10505" width="10.42578125" style="109" customWidth="1"/>
    <col min="10506" max="10506" width="13.42578125" style="109" customWidth="1"/>
    <col min="10507" max="10507" width="0.7109375" style="109" customWidth="1"/>
    <col min="10508" max="10508" width="2.42578125" style="109" customWidth="1"/>
    <col min="10509" max="10509" width="2.85546875" style="109" customWidth="1"/>
    <col min="10510" max="10510" width="2" style="109" customWidth="1"/>
    <col min="10511" max="10511" width="12.42578125" style="109" customWidth="1"/>
    <col min="10512" max="10512" width="3" style="109" customWidth="1"/>
    <col min="10513" max="10513" width="2" style="109" customWidth="1"/>
    <col min="10514" max="10514" width="13.42578125" style="109" customWidth="1"/>
    <col min="10515" max="10515" width="0.42578125" style="109" customWidth="1"/>
    <col min="10516" max="10752" width="11.42578125" style="109" customWidth="1"/>
    <col min="10753" max="10753" width="2.42578125" style="109" customWidth="1"/>
    <col min="10754" max="10754" width="1.85546875" style="109" customWidth="1"/>
    <col min="10755" max="10755" width="2.85546875" style="109" customWidth="1"/>
    <col min="10756" max="10756" width="6.7109375" style="109" customWidth="1"/>
    <col min="10757" max="10757" width="13.42578125" style="109" customWidth="1"/>
    <col min="10758" max="10758" width="0.42578125" style="109" customWidth="1"/>
    <col min="10759" max="10759" width="2.42578125" style="109" customWidth="1"/>
    <col min="10760" max="10760" width="2.7109375" style="109" customWidth="1"/>
    <col min="10761" max="10761" width="10.42578125" style="109" customWidth="1"/>
    <col min="10762" max="10762" width="13.42578125" style="109" customWidth="1"/>
    <col min="10763" max="10763" width="0.7109375" style="109" customWidth="1"/>
    <col min="10764" max="10764" width="2.42578125" style="109" customWidth="1"/>
    <col min="10765" max="10765" width="2.85546875" style="109" customWidth="1"/>
    <col min="10766" max="10766" width="2" style="109" customWidth="1"/>
    <col min="10767" max="10767" width="12.42578125" style="109" customWidth="1"/>
    <col min="10768" max="10768" width="3" style="109" customWidth="1"/>
    <col min="10769" max="10769" width="2" style="109" customWidth="1"/>
    <col min="10770" max="10770" width="13.42578125" style="109" customWidth="1"/>
    <col min="10771" max="10771" width="0.42578125" style="109" customWidth="1"/>
    <col min="10772" max="11008" width="11.42578125" style="109" customWidth="1"/>
    <col min="11009" max="11009" width="2.42578125" style="109" customWidth="1"/>
    <col min="11010" max="11010" width="1.85546875" style="109" customWidth="1"/>
    <col min="11011" max="11011" width="2.85546875" style="109" customWidth="1"/>
    <col min="11012" max="11012" width="6.7109375" style="109" customWidth="1"/>
    <col min="11013" max="11013" width="13.42578125" style="109" customWidth="1"/>
    <col min="11014" max="11014" width="0.42578125" style="109" customWidth="1"/>
    <col min="11015" max="11015" width="2.42578125" style="109" customWidth="1"/>
    <col min="11016" max="11016" width="2.7109375" style="109" customWidth="1"/>
    <col min="11017" max="11017" width="10.42578125" style="109" customWidth="1"/>
    <col min="11018" max="11018" width="13.42578125" style="109" customWidth="1"/>
    <col min="11019" max="11019" width="0.7109375" style="109" customWidth="1"/>
    <col min="11020" max="11020" width="2.42578125" style="109" customWidth="1"/>
    <col min="11021" max="11021" width="2.85546875" style="109" customWidth="1"/>
    <col min="11022" max="11022" width="2" style="109" customWidth="1"/>
    <col min="11023" max="11023" width="12.42578125" style="109" customWidth="1"/>
    <col min="11024" max="11024" width="3" style="109" customWidth="1"/>
    <col min="11025" max="11025" width="2" style="109" customWidth="1"/>
    <col min="11026" max="11026" width="13.42578125" style="109" customWidth="1"/>
    <col min="11027" max="11027" width="0.42578125" style="109" customWidth="1"/>
    <col min="11028" max="11264" width="11.42578125" style="109" customWidth="1"/>
    <col min="11265" max="11265" width="2.42578125" style="109" customWidth="1"/>
    <col min="11266" max="11266" width="1.85546875" style="109" customWidth="1"/>
    <col min="11267" max="11267" width="2.85546875" style="109" customWidth="1"/>
    <col min="11268" max="11268" width="6.7109375" style="109" customWidth="1"/>
    <col min="11269" max="11269" width="13.42578125" style="109" customWidth="1"/>
    <col min="11270" max="11270" width="0.42578125" style="109" customWidth="1"/>
    <col min="11271" max="11271" width="2.42578125" style="109" customWidth="1"/>
    <col min="11272" max="11272" width="2.7109375" style="109" customWidth="1"/>
    <col min="11273" max="11273" width="10.42578125" style="109" customWidth="1"/>
    <col min="11274" max="11274" width="13.42578125" style="109" customWidth="1"/>
    <col min="11275" max="11275" width="0.7109375" style="109" customWidth="1"/>
    <col min="11276" max="11276" width="2.42578125" style="109" customWidth="1"/>
    <col min="11277" max="11277" width="2.85546875" style="109" customWidth="1"/>
    <col min="11278" max="11278" width="2" style="109" customWidth="1"/>
    <col min="11279" max="11279" width="12.42578125" style="109" customWidth="1"/>
    <col min="11280" max="11280" width="3" style="109" customWidth="1"/>
    <col min="11281" max="11281" width="2" style="109" customWidth="1"/>
    <col min="11282" max="11282" width="13.42578125" style="109" customWidth="1"/>
    <col min="11283" max="11283" width="0.42578125" style="109" customWidth="1"/>
    <col min="11284" max="11520" width="11.42578125" style="109" customWidth="1"/>
    <col min="11521" max="11521" width="2.42578125" style="109" customWidth="1"/>
    <col min="11522" max="11522" width="1.85546875" style="109" customWidth="1"/>
    <col min="11523" max="11523" width="2.85546875" style="109" customWidth="1"/>
    <col min="11524" max="11524" width="6.7109375" style="109" customWidth="1"/>
    <col min="11525" max="11525" width="13.42578125" style="109" customWidth="1"/>
    <col min="11526" max="11526" width="0.42578125" style="109" customWidth="1"/>
    <col min="11527" max="11527" width="2.42578125" style="109" customWidth="1"/>
    <col min="11528" max="11528" width="2.7109375" style="109" customWidth="1"/>
    <col min="11529" max="11529" width="10.42578125" style="109" customWidth="1"/>
    <col min="11530" max="11530" width="13.42578125" style="109" customWidth="1"/>
    <col min="11531" max="11531" width="0.7109375" style="109" customWidth="1"/>
    <col min="11532" max="11532" width="2.42578125" style="109" customWidth="1"/>
    <col min="11533" max="11533" width="2.85546875" style="109" customWidth="1"/>
    <col min="11534" max="11534" width="2" style="109" customWidth="1"/>
    <col min="11535" max="11535" width="12.42578125" style="109" customWidth="1"/>
    <col min="11536" max="11536" width="3" style="109" customWidth="1"/>
    <col min="11537" max="11537" width="2" style="109" customWidth="1"/>
    <col min="11538" max="11538" width="13.42578125" style="109" customWidth="1"/>
    <col min="11539" max="11539" width="0.42578125" style="109" customWidth="1"/>
    <col min="11540" max="11776" width="11.42578125" style="109" customWidth="1"/>
    <col min="11777" max="11777" width="2.42578125" style="109" customWidth="1"/>
    <col min="11778" max="11778" width="1.85546875" style="109" customWidth="1"/>
    <col min="11779" max="11779" width="2.85546875" style="109" customWidth="1"/>
    <col min="11780" max="11780" width="6.7109375" style="109" customWidth="1"/>
    <col min="11781" max="11781" width="13.42578125" style="109" customWidth="1"/>
    <col min="11782" max="11782" width="0.42578125" style="109" customWidth="1"/>
    <col min="11783" max="11783" width="2.42578125" style="109" customWidth="1"/>
    <col min="11784" max="11784" width="2.7109375" style="109" customWidth="1"/>
    <col min="11785" max="11785" width="10.42578125" style="109" customWidth="1"/>
    <col min="11786" max="11786" width="13.42578125" style="109" customWidth="1"/>
    <col min="11787" max="11787" width="0.7109375" style="109" customWidth="1"/>
    <col min="11788" max="11788" width="2.42578125" style="109" customWidth="1"/>
    <col min="11789" max="11789" width="2.85546875" style="109" customWidth="1"/>
    <col min="11790" max="11790" width="2" style="109" customWidth="1"/>
    <col min="11791" max="11791" width="12.42578125" style="109" customWidth="1"/>
    <col min="11792" max="11792" width="3" style="109" customWidth="1"/>
    <col min="11793" max="11793" width="2" style="109" customWidth="1"/>
    <col min="11794" max="11794" width="13.42578125" style="109" customWidth="1"/>
    <col min="11795" max="11795" width="0.42578125" style="109" customWidth="1"/>
    <col min="11796" max="12032" width="11.42578125" style="109" customWidth="1"/>
    <col min="12033" max="12033" width="2.42578125" style="109" customWidth="1"/>
    <col min="12034" max="12034" width="1.85546875" style="109" customWidth="1"/>
    <col min="12035" max="12035" width="2.85546875" style="109" customWidth="1"/>
    <col min="12036" max="12036" width="6.7109375" style="109" customWidth="1"/>
    <col min="12037" max="12037" width="13.42578125" style="109" customWidth="1"/>
    <col min="12038" max="12038" width="0.42578125" style="109" customWidth="1"/>
    <col min="12039" max="12039" width="2.42578125" style="109" customWidth="1"/>
    <col min="12040" max="12040" width="2.7109375" style="109" customWidth="1"/>
    <col min="12041" max="12041" width="10.42578125" style="109" customWidth="1"/>
    <col min="12042" max="12042" width="13.42578125" style="109" customWidth="1"/>
    <col min="12043" max="12043" width="0.7109375" style="109" customWidth="1"/>
    <col min="12044" max="12044" width="2.42578125" style="109" customWidth="1"/>
    <col min="12045" max="12045" width="2.85546875" style="109" customWidth="1"/>
    <col min="12046" max="12046" width="2" style="109" customWidth="1"/>
    <col min="12047" max="12047" width="12.42578125" style="109" customWidth="1"/>
    <col min="12048" max="12048" width="3" style="109" customWidth="1"/>
    <col min="12049" max="12049" width="2" style="109" customWidth="1"/>
    <col min="12050" max="12050" width="13.42578125" style="109" customWidth="1"/>
    <col min="12051" max="12051" width="0.42578125" style="109" customWidth="1"/>
    <col min="12052" max="12288" width="11.42578125" style="109" customWidth="1"/>
    <col min="12289" max="12289" width="2.42578125" style="109" customWidth="1"/>
    <col min="12290" max="12290" width="1.85546875" style="109" customWidth="1"/>
    <col min="12291" max="12291" width="2.85546875" style="109" customWidth="1"/>
    <col min="12292" max="12292" width="6.7109375" style="109" customWidth="1"/>
    <col min="12293" max="12293" width="13.42578125" style="109" customWidth="1"/>
    <col min="12294" max="12294" width="0.42578125" style="109" customWidth="1"/>
    <col min="12295" max="12295" width="2.42578125" style="109" customWidth="1"/>
    <col min="12296" max="12296" width="2.7109375" style="109" customWidth="1"/>
    <col min="12297" max="12297" width="10.42578125" style="109" customWidth="1"/>
    <col min="12298" max="12298" width="13.42578125" style="109" customWidth="1"/>
    <col min="12299" max="12299" width="0.7109375" style="109" customWidth="1"/>
    <col min="12300" max="12300" width="2.42578125" style="109" customWidth="1"/>
    <col min="12301" max="12301" width="2.85546875" style="109" customWidth="1"/>
    <col min="12302" max="12302" width="2" style="109" customWidth="1"/>
    <col min="12303" max="12303" width="12.42578125" style="109" customWidth="1"/>
    <col min="12304" max="12304" width="3" style="109" customWidth="1"/>
    <col min="12305" max="12305" width="2" style="109" customWidth="1"/>
    <col min="12306" max="12306" width="13.42578125" style="109" customWidth="1"/>
    <col min="12307" max="12307" width="0.42578125" style="109" customWidth="1"/>
    <col min="12308" max="12544" width="11.42578125" style="109" customWidth="1"/>
    <col min="12545" max="12545" width="2.42578125" style="109" customWidth="1"/>
    <col min="12546" max="12546" width="1.85546875" style="109" customWidth="1"/>
    <col min="12547" max="12547" width="2.85546875" style="109" customWidth="1"/>
    <col min="12548" max="12548" width="6.7109375" style="109" customWidth="1"/>
    <col min="12549" max="12549" width="13.42578125" style="109" customWidth="1"/>
    <col min="12550" max="12550" width="0.42578125" style="109" customWidth="1"/>
    <col min="12551" max="12551" width="2.42578125" style="109" customWidth="1"/>
    <col min="12552" max="12552" width="2.7109375" style="109" customWidth="1"/>
    <col min="12553" max="12553" width="10.42578125" style="109" customWidth="1"/>
    <col min="12554" max="12554" width="13.42578125" style="109" customWidth="1"/>
    <col min="12555" max="12555" width="0.7109375" style="109" customWidth="1"/>
    <col min="12556" max="12556" width="2.42578125" style="109" customWidth="1"/>
    <col min="12557" max="12557" width="2.85546875" style="109" customWidth="1"/>
    <col min="12558" max="12558" width="2" style="109" customWidth="1"/>
    <col min="12559" max="12559" width="12.42578125" style="109" customWidth="1"/>
    <col min="12560" max="12560" width="3" style="109" customWidth="1"/>
    <col min="12561" max="12561" width="2" style="109" customWidth="1"/>
    <col min="12562" max="12562" width="13.42578125" style="109" customWidth="1"/>
    <col min="12563" max="12563" width="0.42578125" style="109" customWidth="1"/>
    <col min="12564" max="12800" width="11.42578125" style="109" customWidth="1"/>
    <col min="12801" max="12801" width="2.42578125" style="109" customWidth="1"/>
    <col min="12802" max="12802" width="1.85546875" style="109" customWidth="1"/>
    <col min="12803" max="12803" width="2.85546875" style="109" customWidth="1"/>
    <col min="12804" max="12804" width="6.7109375" style="109" customWidth="1"/>
    <col min="12805" max="12805" width="13.42578125" style="109" customWidth="1"/>
    <col min="12806" max="12806" width="0.42578125" style="109" customWidth="1"/>
    <col min="12807" max="12807" width="2.42578125" style="109" customWidth="1"/>
    <col min="12808" max="12808" width="2.7109375" style="109" customWidth="1"/>
    <col min="12809" max="12809" width="10.42578125" style="109" customWidth="1"/>
    <col min="12810" max="12810" width="13.42578125" style="109" customWidth="1"/>
    <col min="12811" max="12811" width="0.7109375" style="109" customWidth="1"/>
    <col min="12812" max="12812" width="2.42578125" style="109" customWidth="1"/>
    <col min="12813" max="12813" width="2.85546875" style="109" customWidth="1"/>
    <col min="12814" max="12814" width="2" style="109" customWidth="1"/>
    <col min="12815" max="12815" width="12.42578125" style="109" customWidth="1"/>
    <col min="12816" max="12816" width="3" style="109" customWidth="1"/>
    <col min="12817" max="12817" width="2" style="109" customWidth="1"/>
    <col min="12818" max="12818" width="13.42578125" style="109" customWidth="1"/>
    <col min="12819" max="12819" width="0.42578125" style="109" customWidth="1"/>
    <col min="12820" max="13056" width="11.42578125" style="109" customWidth="1"/>
    <col min="13057" max="13057" width="2.42578125" style="109" customWidth="1"/>
    <col min="13058" max="13058" width="1.85546875" style="109" customWidth="1"/>
    <col min="13059" max="13059" width="2.85546875" style="109" customWidth="1"/>
    <col min="13060" max="13060" width="6.7109375" style="109" customWidth="1"/>
    <col min="13061" max="13061" width="13.42578125" style="109" customWidth="1"/>
    <col min="13062" max="13062" width="0.42578125" style="109" customWidth="1"/>
    <col min="13063" max="13063" width="2.42578125" style="109" customWidth="1"/>
    <col min="13064" max="13064" width="2.7109375" style="109" customWidth="1"/>
    <col min="13065" max="13065" width="10.42578125" style="109" customWidth="1"/>
    <col min="13066" max="13066" width="13.42578125" style="109" customWidth="1"/>
    <col min="13067" max="13067" width="0.7109375" style="109" customWidth="1"/>
    <col min="13068" max="13068" width="2.42578125" style="109" customWidth="1"/>
    <col min="13069" max="13069" width="2.85546875" style="109" customWidth="1"/>
    <col min="13070" max="13070" width="2" style="109" customWidth="1"/>
    <col min="13071" max="13071" width="12.42578125" style="109" customWidth="1"/>
    <col min="13072" max="13072" width="3" style="109" customWidth="1"/>
    <col min="13073" max="13073" width="2" style="109" customWidth="1"/>
    <col min="13074" max="13074" width="13.42578125" style="109" customWidth="1"/>
    <col min="13075" max="13075" width="0.42578125" style="109" customWidth="1"/>
    <col min="13076" max="13312" width="11.42578125" style="109" customWidth="1"/>
    <col min="13313" max="13313" width="2.42578125" style="109" customWidth="1"/>
    <col min="13314" max="13314" width="1.85546875" style="109" customWidth="1"/>
    <col min="13315" max="13315" width="2.85546875" style="109" customWidth="1"/>
    <col min="13316" max="13316" width="6.7109375" style="109" customWidth="1"/>
    <col min="13317" max="13317" width="13.42578125" style="109" customWidth="1"/>
    <col min="13318" max="13318" width="0.42578125" style="109" customWidth="1"/>
    <col min="13319" max="13319" width="2.42578125" style="109" customWidth="1"/>
    <col min="13320" max="13320" width="2.7109375" style="109" customWidth="1"/>
    <col min="13321" max="13321" width="10.42578125" style="109" customWidth="1"/>
    <col min="13322" max="13322" width="13.42578125" style="109" customWidth="1"/>
    <col min="13323" max="13323" width="0.7109375" style="109" customWidth="1"/>
    <col min="13324" max="13324" width="2.42578125" style="109" customWidth="1"/>
    <col min="13325" max="13325" width="2.85546875" style="109" customWidth="1"/>
    <col min="13326" max="13326" width="2" style="109" customWidth="1"/>
    <col min="13327" max="13327" width="12.42578125" style="109" customWidth="1"/>
    <col min="13328" max="13328" width="3" style="109" customWidth="1"/>
    <col min="13329" max="13329" width="2" style="109" customWidth="1"/>
    <col min="13330" max="13330" width="13.42578125" style="109" customWidth="1"/>
    <col min="13331" max="13331" width="0.42578125" style="109" customWidth="1"/>
    <col min="13332" max="13568" width="11.42578125" style="109" customWidth="1"/>
    <col min="13569" max="13569" width="2.42578125" style="109" customWidth="1"/>
    <col min="13570" max="13570" width="1.85546875" style="109" customWidth="1"/>
    <col min="13571" max="13571" width="2.85546875" style="109" customWidth="1"/>
    <col min="13572" max="13572" width="6.7109375" style="109" customWidth="1"/>
    <col min="13573" max="13573" width="13.42578125" style="109" customWidth="1"/>
    <col min="13574" max="13574" width="0.42578125" style="109" customWidth="1"/>
    <col min="13575" max="13575" width="2.42578125" style="109" customWidth="1"/>
    <col min="13576" max="13576" width="2.7109375" style="109" customWidth="1"/>
    <col min="13577" max="13577" width="10.42578125" style="109" customWidth="1"/>
    <col min="13578" max="13578" width="13.42578125" style="109" customWidth="1"/>
    <col min="13579" max="13579" width="0.7109375" style="109" customWidth="1"/>
    <col min="13580" max="13580" width="2.42578125" style="109" customWidth="1"/>
    <col min="13581" max="13581" width="2.85546875" style="109" customWidth="1"/>
    <col min="13582" max="13582" width="2" style="109" customWidth="1"/>
    <col min="13583" max="13583" width="12.42578125" style="109" customWidth="1"/>
    <col min="13584" max="13584" width="3" style="109" customWidth="1"/>
    <col min="13585" max="13585" width="2" style="109" customWidth="1"/>
    <col min="13586" max="13586" width="13.42578125" style="109" customWidth="1"/>
    <col min="13587" max="13587" width="0.42578125" style="109" customWidth="1"/>
    <col min="13588" max="13824" width="11.42578125" style="109" customWidth="1"/>
    <col min="13825" max="13825" width="2.42578125" style="109" customWidth="1"/>
    <col min="13826" max="13826" width="1.85546875" style="109" customWidth="1"/>
    <col min="13827" max="13827" width="2.85546875" style="109" customWidth="1"/>
    <col min="13828" max="13828" width="6.7109375" style="109" customWidth="1"/>
    <col min="13829" max="13829" width="13.42578125" style="109" customWidth="1"/>
    <col min="13830" max="13830" width="0.42578125" style="109" customWidth="1"/>
    <col min="13831" max="13831" width="2.42578125" style="109" customWidth="1"/>
    <col min="13832" max="13832" width="2.7109375" style="109" customWidth="1"/>
    <col min="13833" max="13833" width="10.42578125" style="109" customWidth="1"/>
    <col min="13834" max="13834" width="13.42578125" style="109" customWidth="1"/>
    <col min="13835" max="13835" width="0.7109375" style="109" customWidth="1"/>
    <col min="13836" max="13836" width="2.42578125" style="109" customWidth="1"/>
    <col min="13837" max="13837" width="2.85546875" style="109" customWidth="1"/>
    <col min="13838" max="13838" width="2" style="109" customWidth="1"/>
    <col min="13839" max="13839" width="12.42578125" style="109" customWidth="1"/>
    <col min="13840" max="13840" width="3" style="109" customWidth="1"/>
    <col min="13841" max="13841" width="2" style="109" customWidth="1"/>
    <col min="13842" max="13842" width="13.42578125" style="109" customWidth="1"/>
    <col min="13843" max="13843" width="0.42578125" style="109" customWidth="1"/>
    <col min="13844" max="14080" width="11.42578125" style="109" customWidth="1"/>
    <col min="14081" max="14081" width="2.42578125" style="109" customWidth="1"/>
    <col min="14082" max="14082" width="1.85546875" style="109" customWidth="1"/>
    <col min="14083" max="14083" width="2.85546875" style="109" customWidth="1"/>
    <col min="14084" max="14084" width="6.7109375" style="109" customWidth="1"/>
    <col min="14085" max="14085" width="13.42578125" style="109" customWidth="1"/>
    <col min="14086" max="14086" width="0.42578125" style="109" customWidth="1"/>
    <col min="14087" max="14087" width="2.42578125" style="109" customWidth="1"/>
    <col min="14088" max="14088" width="2.7109375" style="109" customWidth="1"/>
    <col min="14089" max="14089" width="10.42578125" style="109" customWidth="1"/>
    <col min="14090" max="14090" width="13.42578125" style="109" customWidth="1"/>
    <col min="14091" max="14091" width="0.7109375" style="109" customWidth="1"/>
    <col min="14092" max="14092" width="2.42578125" style="109" customWidth="1"/>
    <col min="14093" max="14093" width="2.85546875" style="109" customWidth="1"/>
    <col min="14094" max="14094" width="2" style="109" customWidth="1"/>
    <col min="14095" max="14095" width="12.42578125" style="109" customWidth="1"/>
    <col min="14096" max="14096" width="3" style="109" customWidth="1"/>
    <col min="14097" max="14097" width="2" style="109" customWidth="1"/>
    <col min="14098" max="14098" width="13.42578125" style="109" customWidth="1"/>
    <col min="14099" max="14099" width="0.42578125" style="109" customWidth="1"/>
    <col min="14100" max="14336" width="11.42578125" style="109" customWidth="1"/>
    <col min="14337" max="14337" width="2.42578125" style="109" customWidth="1"/>
    <col min="14338" max="14338" width="1.85546875" style="109" customWidth="1"/>
    <col min="14339" max="14339" width="2.85546875" style="109" customWidth="1"/>
    <col min="14340" max="14340" width="6.7109375" style="109" customWidth="1"/>
    <col min="14341" max="14341" width="13.42578125" style="109" customWidth="1"/>
    <col min="14342" max="14342" width="0.42578125" style="109" customWidth="1"/>
    <col min="14343" max="14343" width="2.42578125" style="109" customWidth="1"/>
    <col min="14344" max="14344" width="2.7109375" style="109" customWidth="1"/>
    <col min="14345" max="14345" width="10.42578125" style="109" customWidth="1"/>
    <col min="14346" max="14346" width="13.42578125" style="109" customWidth="1"/>
    <col min="14347" max="14347" width="0.7109375" style="109" customWidth="1"/>
    <col min="14348" max="14348" width="2.42578125" style="109" customWidth="1"/>
    <col min="14349" max="14349" width="2.85546875" style="109" customWidth="1"/>
    <col min="14350" max="14350" width="2" style="109" customWidth="1"/>
    <col min="14351" max="14351" width="12.42578125" style="109" customWidth="1"/>
    <col min="14352" max="14352" width="3" style="109" customWidth="1"/>
    <col min="14353" max="14353" width="2" style="109" customWidth="1"/>
    <col min="14354" max="14354" width="13.42578125" style="109" customWidth="1"/>
    <col min="14355" max="14355" width="0.42578125" style="109" customWidth="1"/>
    <col min="14356" max="14592" width="11.42578125" style="109" customWidth="1"/>
    <col min="14593" max="14593" width="2.42578125" style="109" customWidth="1"/>
    <col min="14594" max="14594" width="1.85546875" style="109" customWidth="1"/>
    <col min="14595" max="14595" width="2.85546875" style="109" customWidth="1"/>
    <col min="14596" max="14596" width="6.7109375" style="109" customWidth="1"/>
    <col min="14597" max="14597" width="13.42578125" style="109" customWidth="1"/>
    <col min="14598" max="14598" width="0.42578125" style="109" customWidth="1"/>
    <col min="14599" max="14599" width="2.42578125" style="109" customWidth="1"/>
    <col min="14600" max="14600" width="2.7109375" style="109" customWidth="1"/>
    <col min="14601" max="14601" width="10.42578125" style="109" customWidth="1"/>
    <col min="14602" max="14602" width="13.42578125" style="109" customWidth="1"/>
    <col min="14603" max="14603" width="0.7109375" style="109" customWidth="1"/>
    <col min="14604" max="14604" width="2.42578125" style="109" customWidth="1"/>
    <col min="14605" max="14605" width="2.85546875" style="109" customWidth="1"/>
    <col min="14606" max="14606" width="2" style="109" customWidth="1"/>
    <col min="14607" max="14607" width="12.42578125" style="109" customWidth="1"/>
    <col min="14608" max="14608" width="3" style="109" customWidth="1"/>
    <col min="14609" max="14609" width="2" style="109" customWidth="1"/>
    <col min="14610" max="14610" width="13.42578125" style="109" customWidth="1"/>
    <col min="14611" max="14611" width="0.42578125" style="109" customWidth="1"/>
    <col min="14612" max="14848" width="11.42578125" style="109" customWidth="1"/>
    <col min="14849" max="14849" width="2.42578125" style="109" customWidth="1"/>
    <col min="14850" max="14850" width="1.85546875" style="109" customWidth="1"/>
    <col min="14851" max="14851" width="2.85546875" style="109" customWidth="1"/>
    <col min="14852" max="14852" width="6.7109375" style="109" customWidth="1"/>
    <col min="14853" max="14853" width="13.42578125" style="109" customWidth="1"/>
    <col min="14854" max="14854" width="0.42578125" style="109" customWidth="1"/>
    <col min="14855" max="14855" width="2.42578125" style="109" customWidth="1"/>
    <col min="14856" max="14856" width="2.7109375" style="109" customWidth="1"/>
    <col min="14857" max="14857" width="10.42578125" style="109" customWidth="1"/>
    <col min="14858" max="14858" width="13.42578125" style="109" customWidth="1"/>
    <col min="14859" max="14859" width="0.7109375" style="109" customWidth="1"/>
    <col min="14860" max="14860" width="2.42578125" style="109" customWidth="1"/>
    <col min="14861" max="14861" width="2.85546875" style="109" customWidth="1"/>
    <col min="14862" max="14862" width="2" style="109" customWidth="1"/>
    <col min="14863" max="14863" width="12.42578125" style="109" customWidth="1"/>
    <col min="14864" max="14864" width="3" style="109" customWidth="1"/>
    <col min="14865" max="14865" width="2" style="109" customWidth="1"/>
    <col min="14866" max="14866" width="13.42578125" style="109" customWidth="1"/>
    <col min="14867" max="14867" width="0.42578125" style="109" customWidth="1"/>
    <col min="14868" max="15104" width="11.42578125" style="109" customWidth="1"/>
    <col min="15105" max="15105" width="2.42578125" style="109" customWidth="1"/>
    <col min="15106" max="15106" width="1.85546875" style="109" customWidth="1"/>
    <col min="15107" max="15107" width="2.85546875" style="109" customWidth="1"/>
    <col min="15108" max="15108" width="6.7109375" style="109" customWidth="1"/>
    <col min="15109" max="15109" width="13.42578125" style="109" customWidth="1"/>
    <col min="15110" max="15110" width="0.42578125" style="109" customWidth="1"/>
    <col min="15111" max="15111" width="2.42578125" style="109" customWidth="1"/>
    <col min="15112" max="15112" width="2.7109375" style="109" customWidth="1"/>
    <col min="15113" max="15113" width="10.42578125" style="109" customWidth="1"/>
    <col min="15114" max="15114" width="13.42578125" style="109" customWidth="1"/>
    <col min="15115" max="15115" width="0.7109375" style="109" customWidth="1"/>
    <col min="15116" max="15116" width="2.42578125" style="109" customWidth="1"/>
    <col min="15117" max="15117" width="2.85546875" style="109" customWidth="1"/>
    <col min="15118" max="15118" width="2" style="109" customWidth="1"/>
    <col min="15119" max="15119" width="12.42578125" style="109" customWidth="1"/>
    <col min="15120" max="15120" width="3" style="109" customWidth="1"/>
    <col min="15121" max="15121" width="2" style="109" customWidth="1"/>
    <col min="15122" max="15122" width="13.42578125" style="109" customWidth="1"/>
    <col min="15123" max="15123" width="0.42578125" style="109" customWidth="1"/>
    <col min="15124" max="15360" width="11.42578125" style="109" customWidth="1"/>
    <col min="15361" max="15361" width="2.42578125" style="109" customWidth="1"/>
    <col min="15362" max="15362" width="1.85546875" style="109" customWidth="1"/>
    <col min="15363" max="15363" width="2.85546875" style="109" customWidth="1"/>
    <col min="15364" max="15364" width="6.7109375" style="109" customWidth="1"/>
    <col min="15365" max="15365" width="13.42578125" style="109" customWidth="1"/>
    <col min="15366" max="15366" width="0.42578125" style="109" customWidth="1"/>
    <col min="15367" max="15367" width="2.42578125" style="109" customWidth="1"/>
    <col min="15368" max="15368" width="2.7109375" style="109" customWidth="1"/>
    <col min="15369" max="15369" width="10.42578125" style="109" customWidth="1"/>
    <col min="15370" max="15370" width="13.42578125" style="109" customWidth="1"/>
    <col min="15371" max="15371" width="0.7109375" style="109" customWidth="1"/>
    <col min="15372" max="15372" width="2.42578125" style="109" customWidth="1"/>
    <col min="15373" max="15373" width="2.85546875" style="109" customWidth="1"/>
    <col min="15374" max="15374" width="2" style="109" customWidth="1"/>
    <col min="15375" max="15375" width="12.42578125" style="109" customWidth="1"/>
    <col min="15376" max="15376" width="3" style="109" customWidth="1"/>
    <col min="15377" max="15377" width="2" style="109" customWidth="1"/>
    <col min="15378" max="15378" width="13.42578125" style="109" customWidth="1"/>
    <col min="15379" max="15379" width="0.42578125" style="109" customWidth="1"/>
    <col min="15380" max="15616" width="11.42578125" style="109" customWidth="1"/>
    <col min="15617" max="15617" width="2.42578125" style="109" customWidth="1"/>
    <col min="15618" max="15618" width="1.85546875" style="109" customWidth="1"/>
    <col min="15619" max="15619" width="2.85546875" style="109" customWidth="1"/>
    <col min="15620" max="15620" width="6.7109375" style="109" customWidth="1"/>
    <col min="15621" max="15621" width="13.42578125" style="109" customWidth="1"/>
    <col min="15622" max="15622" width="0.42578125" style="109" customWidth="1"/>
    <col min="15623" max="15623" width="2.42578125" style="109" customWidth="1"/>
    <col min="15624" max="15624" width="2.7109375" style="109" customWidth="1"/>
    <col min="15625" max="15625" width="10.42578125" style="109" customWidth="1"/>
    <col min="15626" max="15626" width="13.42578125" style="109" customWidth="1"/>
    <col min="15627" max="15627" width="0.7109375" style="109" customWidth="1"/>
    <col min="15628" max="15628" width="2.42578125" style="109" customWidth="1"/>
    <col min="15629" max="15629" width="2.85546875" style="109" customWidth="1"/>
    <col min="15630" max="15630" width="2" style="109" customWidth="1"/>
    <col min="15631" max="15631" width="12.42578125" style="109" customWidth="1"/>
    <col min="15632" max="15632" width="3" style="109" customWidth="1"/>
    <col min="15633" max="15633" width="2" style="109" customWidth="1"/>
    <col min="15634" max="15634" width="13.42578125" style="109" customWidth="1"/>
    <col min="15635" max="15635" width="0.42578125" style="109" customWidth="1"/>
    <col min="15636" max="15872" width="11.42578125" style="109" customWidth="1"/>
    <col min="15873" max="15873" width="2.42578125" style="109" customWidth="1"/>
    <col min="15874" max="15874" width="1.85546875" style="109" customWidth="1"/>
    <col min="15875" max="15875" width="2.85546875" style="109" customWidth="1"/>
    <col min="15876" max="15876" width="6.7109375" style="109" customWidth="1"/>
    <col min="15877" max="15877" width="13.42578125" style="109" customWidth="1"/>
    <col min="15878" max="15878" width="0.42578125" style="109" customWidth="1"/>
    <col min="15879" max="15879" width="2.42578125" style="109" customWidth="1"/>
    <col min="15880" max="15880" width="2.7109375" style="109" customWidth="1"/>
    <col min="15881" max="15881" width="10.42578125" style="109" customWidth="1"/>
    <col min="15882" max="15882" width="13.42578125" style="109" customWidth="1"/>
    <col min="15883" max="15883" width="0.7109375" style="109" customWidth="1"/>
    <col min="15884" max="15884" width="2.42578125" style="109" customWidth="1"/>
    <col min="15885" max="15885" width="2.85546875" style="109" customWidth="1"/>
    <col min="15886" max="15886" width="2" style="109" customWidth="1"/>
    <col min="15887" max="15887" width="12.42578125" style="109" customWidth="1"/>
    <col min="15888" max="15888" width="3" style="109" customWidth="1"/>
    <col min="15889" max="15889" width="2" style="109" customWidth="1"/>
    <col min="15890" max="15890" width="13.42578125" style="109" customWidth="1"/>
    <col min="15891" max="15891" width="0.42578125" style="109" customWidth="1"/>
    <col min="15892" max="16128" width="11.42578125" style="109" customWidth="1"/>
    <col min="16129" max="16129" width="2.42578125" style="109" customWidth="1"/>
    <col min="16130" max="16130" width="1.85546875" style="109" customWidth="1"/>
    <col min="16131" max="16131" width="2.85546875" style="109" customWidth="1"/>
    <col min="16132" max="16132" width="6.7109375" style="109" customWidth="1"/>
    <col min="16133" max="16133" width="13.42578125" style="109" customWidth="1"/>
    <col min="16134" max="16134" width="0.42578125" style="109" customWidth="1"/>
    <col min="16135" max="16135" width="2.42578125" style="109" customWidth="1"/>
    <col min="16136" max="16136" width="2.7109375" style="109" customWidth="1"/>
    <col min="16137" max="16137" width="10.42578125" style="109" customWidth="1"/>
    <col min="16138" max="16138" width="13.42578125" style="109" customWidth="1"/>
    <col min="16139" max="16139" width="0.7109375" style="109" customWidth="1"/>
    <col min="16140" max="16140" width="2.42578125" style="109" customWidth="1"/>
    <col min="16141" max="16141" width="2.85546875" style="109" customWidth="1"/>
    <col min="16142" max="16142" width="2" style="109" customWidth="1"/>
    <col min="16143" max="16143" width="12.42578125" style="109" customWidth="1"/>
    <col min="16144" max="16144" width="3" style="109" customWidth="1"/>
    <col min="16145" max="16145" width="2" style="109" customWidth="1"/>
    <col min="16146" max="16146" width="13.42578125" style="109" customWidth="1"/>
    <col min="16147" max="16147" width="0.42578125" style="109" customWidth="1"/>
    <col min="16148" max="16384" width="11.42578125" style="109" customWidth="1"/>
  </cols>
  <sheetData>
    <row r="1" spans="1:19" ht="12" hidden="1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</row>
    <row r="2" spans="1:19" ht="23.25" customHeight="1">
      <c r="A2" s="106"/>
      <c r="B2" s="107"/>
      <c r="C2" s="107"/>
      <c r="D2" s="107"/>
      <c r="E2" s="107"/>
      <c r="F2" s="107"/>
      <c r="G2" s="110" t="s">
        <v>240</v>
      </c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8"/>
    </row>
    <row r="3" spans="1:19" ht="12" hidden="1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/>
    </row>
    <row r="4" spans="1:19" ht="8.25" customHeight="1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6"/>
    </row>
    <row r="5" spans="1:19" ht="24" customHeight="1">
      <c r="A5" s="117"/>
      <c r="B5" s="118" t="s">
        <v>241</v>
      </c>
      <c r="C5" s="118"/>
      <c r="D5" s="118"/>
      <c r="E5" s="223" t="s">
        <v>242</v>
      </c>
      <c r="F5" s="223"/>
      <c r="G5" s="223"/>
      <c r="H5" s="223"/>
      <c r="I5" s="223"/>
      <c r="J5" s="223"/>
      <c r="K5" s="118"/>
      <c r="L5" s="118"/>
      <c r="M5" s="118"/>
      <c r="N5" s="118"/>
      <c r="O5" s="118" t="s">
        <v>243</v>
      </c>
      <c r="P5" s="119" t="s">
        <v>244</v>
      </c>
      <c r="Q5" s="120"/>
      <c r="R5" s="121"/>
      <c r="S5" s="122"/>
    </row>
    <row r="6" spans="1:19" ht="17.25" hidden="1" customHeight="1">
      <c r="A6" s="117"/>
      <c r="B6" s="118" t="s">
        <v>245</v>
      </c>
      <c r="C6" s="118"/>
      <c r="D6" s="118"/>
      <c r="E6" s="123" t="s">
        <v>246</v>
      </c>
      <c r="F6" s="124"/>
      <c r="G6" s="124"/>
      <c r="H6" s="124"/>
      <c r="I6" s="124"/>
      <c r="J6" s="125"/>
      <c r="K6" s="118"/>
      <c r="L6" s="118"/>
      <c r="M6" s="118"/>
      <c r="N6" s="118"/>
      <c r="O6" s="118"/>
      <c r="P6" s="126"/>
      <c r="Q6" s="127"/>
      <c r="R6" s="128"/>
      <c r="S6" s="122"/>
    </row>
    <row r="7" spans="1:19" ht="24" customHeight="1">
      <c r="A7" s="117"/>
      <c r="B7" s="118" t="s">
        <v>201</v>
      </c>
      <c r="C7" s="118"/>
      <c r="D7" s="118"/>
      <c r="E7" s="224" t="s">
        <v>315</v>
      </c>
      <c r="F7" s="225"/>
      <c r="G7" s="225"/>
      <c r="H7" s="225"/>
      <c r="I7" s="225"/>
      <c r="J7" s="226"/>
      <c r="K7" s="118"/>
      <c r="L7" s="118"/>
      <c r="M7" s="118"/>
      <c r="N7" s="118"/>
      <c r="O7" s="118" t="s">
        <v>247</v>
      </c>
      <c r="P7" s="129"/>
      <c r="Q7" s="127"/>
      <c r="R7" s="128"/>
      <c r="S7" s="122"/>
    </row>
    <row r="8" spans="1:19" ht="17.25" hidden="1" customHeight="1">
      <c r="A8" s="117"/>
      <c r="B8" s="118" t="s">
        <v>248</v>
      </c>
      <c r="C8" s="118"/>
      <c r="D8" s="118"/>
      <c r="E8" s="123" t="s">
        <v>249</v>
      </c>
      <c r="F8" s="124"/>
      <c r="G8" s="124"/>
      <c r="H8" s="124"/>
      <c r="I8" s="124"/>
      <c r="J8" s="125"/>
      <c r="K8" s="118"/>
      <c r="L8" s="118"/>
      <c r="M8" s="118"/>
      <c r="N8" s="118"/>
      <c r="O8" s="118"/>
      <c r="P8" s="126"/>
      <c r="Q8" s="127"/>
      <c r="R8" s="128"/>
      <c r="S8" s="122"/>
    </row>
    <row r="9" spans="1:19" ht="24" customHeight="1">
      <c r="A9" s="117"/>
      <c r="B9" s="118" t="s">
        <v>250</v>
      </c>
      <c r="C9" s="118"/>
      <c r="D9" s="118"/>
      <c r="E9" s="227" t="s">
        <v>251</v>
      </c>
      <c r="F9" s="228"/>
      <c r="G9" s="228"/>
      <c r="H9" s="228"/>
      <c r="I9" s="228"/>
      <c r="J9" s="229"/>
      <c r="K9" s="118"/>
      <c r="L9" s="118"/>
      <c r="M9" s="118"/>
      <c r="N9" s="118"/>
      <c r="O9" s="118" t="s">
        <v>252</v>
      </c>
      <c r="P9" s="230" t="s">
        <v>253</v>
      </c>
      <c r="Q9" s="231"/>
      <c r="R9" s="232"/>
      <c r="S9" s="122"/>
    </row>
    <row r="10" spans="1:19" ht="17.25" hidden="1" customHeight="1">
      <c r="A10" s="117"/>
      <c r="B10" s="118" t="s">
        <v>254</v>
      </c>
      <c r="C10" s="118"/>
      <c r="D10" s="118"/>
      <c r="E10" s="130" t="s">
        <v>251</v>
      </c>
      <c r="F10" s="124"/>
      <c r="G10" s="124"/>
      <c r="H10" s="124"/>
      <c r="I10" s="124"/>
      <c r="J10" s="124"/>
      <c r="K10" s="118"/>
      <c r="L10" s="118"/>
      <c r="M10" s="118"/>
      <c r="N10" s="118"/>
      <c r="O10" s="118"/>
      <c r="P10" s="127"/>
      <c r="Q10" s="127"/>
      <c r="R10" s="118"/>
      <c r="S10" s="122"/>
    </row>
    <row r="11" spans="1:19" ht="17.25" hidden="1" customHeight="1">
      <c r="A11" s="117"/>
      <c r="B11" s="118" t="s">
        <v>255</v>
      </c>
      <c r="C11" s="118"/>
      <c r="D11" s="118"/>
      <c r="E11" s="130" t="s">
        <v>251</v>
      </c>
      <c r="F11" s="124"/>
      <c r="G11" s="124"/>
      <c r="H11" s="124"/>
      <c r="I11" s="124"/>
      <c r="J11" s="124"/>
      <c r="K11" s="118"/>
      <c r="L11" s="118"/>
      <c r="M11" s="118"/>
      <c r="N11" s="118"/>
      <c r="O11" s="118"/>
      <c r="P11" s="127"/>
      <c r="Q11" s="127"/>
      <c r="R11" s="118"/>
      <c r="S11" s="122"/>
    </row>
    <row r="12" spans="1:19" ht="17.25" hidden="1" customHeight="1">
      <c r="A12" s="117"/>
      <c r="B12" s="118" t="s">
        <v>256</v>
      </c>
      <c r="C12" s="118"/>
      <c r="D12" s="118"/>
      <c r="E12" s="130" t="s">
        <v>251</v>
      </c>
      <c r="F12" s="124"/>
      <c r="G12" s="124"/>
      <c r="H12" s="124"/>
      <c r="I12" s="124"/>
      <c r="J12" s="124"/>
      <c r="K12" s="118"/>
      <c r="L12" s="118"/>
      <c r="M12" s="118"/>
      <c r="N12" s="118"/>
      <c r="O12" s="118"/>
      <c r="P12" s="127"/>
      <c r="Q12" s="127"/>
      <c r="R12" s="118"/>
      <c r="S12" s="122"/>
    </row>
    <row r="13" spans="1:19" ht="17.25" hidden="1" customHeight="1">
      <c r="A13" s="117"/>
      <c r="B13" s="118"/>
      <c r="C13" s="118"/>
      <c r="D13" s="118"/>
      <c r="E13" s="130" t="s">
        <v>251</v>
      </c>
      <c r="F13" s="124"/>
      <c r="G13" s="124"/>
      <c r="H13" s="124"/>
      <c r="I13" s="124"/>
      <c r="J13" s="124"/>
      <c r="K13" s="118"/>
      <c r="L13" s="118"/>
      <c r="M13" s="118"/>
      <c r="N13" s="118"/>
      <c r="O13" s="118"/>
      <c r="P13" s="127"/>
      <c r="Q13" s="127"/>
      <c r="R13" s="118"/>
      <c r="S13" s="122"/>
    </row>
    <row r="14" spans="1:19" ht="17.25" hidden="1" customHeight="1">
      <c r="A14" s="117"/>
      <c r="B14" s="118"/>
      <c r="C14" s="118"/>
      <c r="D14" s="118"/>
      <c r="E14" s="130" t="s">
        <v>251</v>
      </c>
      <c r="F14" s="124"/>
      <c r="G14" s="124"/>
      <c r="H14" s="124"/>
      <c r="I14" s="124"/>
      <c r="J14" s="124"/>
      <c r="K14" s="118"/>
      <c r="L14" s="118"/>
      <c r="M14" s="118"/>
      <c r="N14" s="118"/>
      <c r="O14" s="118"/>
      <c r="P14" s="127"/>
      <c r="Q14" s="127"/>
      <c r="R14" s="118"/>
      <c r="S14" s="122"/>
    </row>
    <row r="15" spans="1:19" ht="17.25" hidden="1" customHeight="1">
      <c r="A15" s="117"/>
      <c r="B15" s="118"/>
      <c r="C15" s="118"/>
      <c r="D15" s="118"/>
      <c r="E15" s="130" t="s">
        <v>251</v>
      </c>
      <c r="F15" s="124"/>
      <c r="G15" s="124"/>
      <c r="H15" s="124"/>
      <c r="I15" s="124"/>
      <c r="J15" s="124"/>
      <c r="K15" s="118"/>
      <c r="L15" s="118"/>
      <c r="M15" s="118"/>
      <c r="N15" s="118"/>
      <c r="O15" s="118"/>
      <c r="P15" s="127"/>
      <c r="Q15" s="127"/>
      <c r="R15" s="118"/>
      <c r="S15" s="122"/>
    </row>
    <row r="16" spans="1:19" ht="17.25" hidden="1" customHeight="1">
      <c r="A16" s="117"/>
      <c r="B16" s="118"/>
      <c r="C16" s="118"/>
      <c r="D16" s="118"/>
      <c r="E16" s="130" t="s">
        <v>251</v>
      </c>
      <c r="F16" s="124"/>
      <c r="G16" s="124"/>
      <c r="H16" s="124"/>
      <c r="I16" s="124"/>
      <c r="J16" s="124"/>
      <c r="K16" s="118"/>
      <c r="L16" s="118"/>
      <c r="M16" s="118"/>
      <c r="N16" s="118"/>
      <c r="O16" s="118"/>
      <c r="P16" s="127"/>
      <c r="Q16" s="127"/>
      <c r="R16" s="118"/>
      <c r="S16" s="122"/>
    </row>
    <row r="17" spans="1:19" ht="17.25" hidden="1" customHeight="1">
      <c r="A17" s="117"/>
      <c r="B17" s="118"/>
      <c r="C17" s="118"/>
      <c r="D17" s="118"/>
      <c r="E17" s="130" t="s">
        <v>251</v>
      </c>
      <c r="F17" s="124"/>
      <c r="G17" s="124"/>
      <c r="H17" s="124"/>
      <c r="I17" s="124"/>
      <c r="J17" s="124"/>
      <c r="K17" s="118"/>
      <c r="L17" s="118"/>
      <c r="M17" s="118"/>
      <c r="N17" s="118"/>
      <c r="O17" s="118"/>
      <c r="P17" s="127"/>
      <c r="Q17" s="127"/>
      <c r="R17" s="118"/>
      <c r="S17" s="122"/>
    </row>
    <row r="18" spans="1:19" ht="17.25" hidden="1" customHeight="1">
      <c r="A18" s="117"/>
      <c r="B18" s="118"/>
      <c r="C18" s="118"/>
      <c r="D18" s="118"/>
      <c r="E18" s="130" t="s">
        <v>251</v>
      </c>
      <c r="F18" s="124"/>
      <c r="G18" s="124"/>
      <c r="H18" s="124"/>
      <c r="I18" s="124"/>
      <c r="J18" s="124"/>
      <c r="K18" s="118"/>
      <c r="L18" s="118"/>
      <c r="M18" s="118"/>
      <c r="N18" s="118"/>
      <c r="O18" s="118"/>
      <c r="P18" s="127"/>
      <c r="Q18" s="127"/>
      <c r="R18" s="118"/>
      <c r="S18" s="122"/>
    </row>
    <row r="19" spans="1:19" ht="17.25" hidden="1" customHeight="1">
      <c r="A19" s="117"/>
      <c r="B19" s="118"/>
      <c r="C19" s="118"/>
      <c r="D19" s="118"/>
      <c r="E19" s="130" t="s">
        <v>251</v>
      </c>
      <c r="F19" s="124"/>
      <c r="G19" s="124"/>
      <c r="H19" s="124"/>
      <c r="I19" s="124"/>
      <c r="J19" s="124"/>
      <c r="K19" s="118"/>
      <c r="L19" s="118"/>
      <c r="M19" s="118"/>
      <c r="N19" s="118"/>
      <c r="O19" s="118"/>
      <c r="P19" s="127"/>
      <c r="Q19" s="127"/>
      <c r="R19" s="118"/>
      <c r="S19" s="122"/>
    </row>
    <row r="20" spans="1:19" ht="17.25" hidden="1" customHeight="1">
      <c r="A20" s="117"/>
      <c r="B20" s="118"/>
      <c r="C20" s="118"/>
      <c r="D20" s="118"/>
      <c r="E20" s="130" t="s">
        <v>251</v>
      </c>
      <c r="F20" s="124"/>
      <c r="G20" s="124"/>
      <c r="H20" s="124"/>
      <c r="I20" s="124"/>
      <c r="J20" s="124"/>
      <c r="K20" s="118"/>
      <c r="L20" s="118"/>
      <c r="M20" s="118"/>
      <c r="N20" s="118"/>
      <c r="O20" s="118"/>
      <c r="P20" s="127"/>
      <c r="Q20" s="127"/>
      <c r="R20" s="118"/>
      <c r="S20" s="122"/>
    </row>
    <row r="21" spans="1:19" ht="17.25" hidden="1" customHeight="1">
      <c r="A21" s="117"/>
      <c r="B21" s="118"/>
      <c r="C21" s="118"/>
      <c r="D21" s="118"/>
      <c r="E21" s="130" t="s">
        <v>251</v>
      </c>
      <c r="F21" s="124"/>
      <c r="G21" s="124"/>
      <c r="H21" s="124"/>
      <c r="I21" s="124"/>
      <c r="J21" s="124"/>
      <c r="K21" s="118"/>
      <c r="L21" s="118"/>
      <c r="M21" s="118"/>
      <c r="N21" s="118"/>
      <c r="O21" s="118"/>
      <c r="P21" s="127"/>
      <c r="Q21" s="127"/>
      <c r="R21" s="118"/>
      <c r="S21" s="122"/>
    </row>
    <row r="22" spans="1:19" ht="17.25" hidden="1" customHeight="1">
      <c r="A22" s="117"/>
      <c r="B22" s="118"/>
      <c r="C22" s="118"/>
      <c r="D22" s="118"/>
      <c r="E22" s="130" t="s">
        <v>251</v>
      </c>
      <c r="F22" s="124"/>
      <c r="G22" s="124"/>
      <c r="H22" s="124"/>
      <c r="I22" s="124"/>
      <c r="J22" s="124"/>
      <c r="K22" s="118"/>
      <c r="L22" s="118"/>
      <c r="M22" s="118"/>
      <c r="N22" s="118"/>
      <c r="O22" s="118"/>
      <c r="P22" s="127"/>
      <c r="Q22" s="127"/>
      <c r="R22" s="118"/>
      <c r="S22" s="122"/>
    </row>
    <row r="23" spans="1:19" ht="17.25" hidden="1" customHeight="1">
      <c r="A23" s="117"/>
      <c r="B23" s="118"/>
      <c r="C23" s="118"/>
      <c r="D23" s="118"/>
      <c r="E23" s="130" t="s">
        <v>251</v>
      </c>
      <c r="F23" s="124"/>
      <c r="G23" s="124"/>
      <c r="H23" s="124"/>
      <c r="I23" s="124"/>
      <c r="J23" s="124"/>
      <c r="K23" s="118"/>
      <c r="L23" s="118"/>
      <c r="M23" s="118"/>
      <c r="N23" s="118"/>
      <c r="O23" s="118"/>
      <c r="P23" s="127"/>
      <c r="Q23" s="127"/>
      <c r="R23" s="118"/>
      <c r="S23" s="122"/>
    </row>
    <row r="24" spans="1:19" ht="17.25" hidden="1" customHeight="1">
      <c r="A24" s="117"/>
      <c r="B24" s="118"/>
      <c r="C24" s="118"/>
      <c r="D24" s="118"/>
      <c r="E24" s="131" t="s">
        <v>251</v>
      </c>
      <c r="F24" s="124"/>
      <c r="G24" s="124"/>
      <c r="H24" s="124"/>
      <c r="I24" s="124"/>
      <c r="J24" s="124"/>
      <c r="K24" s="118"/>
      <c r="L24" s="118"/>
      <c r="M24" s="118"/>
      <c r="N24" s="118"/>
      <c r="O24" s="118"/>
      <c r="P24" s="127"/>
      <c r="Q24" s="127"/>
      <c r="R24" s="118"/>
      <c r="S24" s="122"/>
    </row>
    <row r="25" spans="1:19" ht="17.25" customHeight="1">
      <c r="A25" s="117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 t="s">
        <v>257</v>
      </c>
      <c r="P25" s="118" t="s">
        <v>258</v>
      </c>
      <c r="Q25" s="118"/>
      <c r="R25" s="118"/>
      <c r="S25" s="122"/>
    </row>
    <row r="26" spans="1:19" ht="17.25" customHeight="1">
      <c r="A26" s="117"/>
      <c r="B26" s="118" t="s">
        <v>259</v>
      </c>
      <c r="C26" s="118"/>
      <c r="D26" s="118"/>
      <c r="E26" s="132" t="s">
        <v>260</v>
      </c>
      <c r="F26" s="133"/>
      <c r="G26" s="133"/>
      <c r="H26" s="133"/>
      <c r="I26" s="133"/>
      <c r="J26" s="121"/>
      <c r="K26" s="118"/>
      <c r="L26" s="118"/>
      <c r="M26" s="118"/>
      <c r="N26" s="118"/>
      <c r="O26" s="134">
        <v>312584</v>
      </c>
      <c r="P26" s="135"/>
      <c r="Q26" s="136"/>
      <c r="R26" s="137"/>
      <c r="S26" s="122"/>
    </row>
    <row r="27" spans="1:19" ht="17.25" customHeight="1">
      <c r="A27" s="117"/>
      <c r="B27" s="118" t="s">
        <v>261</v>
      </c>
      <c r="C27" s="118"/>
      <c r="D27" s="118"/>
      <c r="E27" s="138" t="s">
        <v>262</v>
      </c>
      <c r="F27" s="118"/>
      <c r="G27" s="118"/>
      <c r="H27" s="118"/>
      <c r="I27" s="118"/>
      <c r="J27" s="128"/>
      <c r="K27" s="118"/>
      <c r="L27" s="118"/>
      <c r="M27" s="118"/>
      <c r="N27" s="118"/>
      <c r="O27" s="134"/>
      <c r="P27" s="135"/>
      <c r="Q27" s="136"/>
      <c r="R27" s="137"/>
      <c r="S27" s="122"/>
    </row>
    <row r="28" spans="1:19" ht="17.25" customHeight="1">
      <c r="A28" s="117"/>
      <c r="B28" s="118" t="s">
        <v>263</v>
      </c>
      <c r="C28" s="118"/>
      <c r="D28" s="118"/>
      <c r="E28" s="138" t="s">
        <v>316</v>
      </c>
      <c r="F28" s="118"/>
      <c r="G28" s="118"/>
      <c r="H28" s="118"/>
      <c r="I28" s="118"/>
      <c r="J28" s="128"/>
      <c r="K28" s="118"/>
      <c r="L28" s="118"/>
      <c r="M28" s="118"/>
      <c r="N28" s="118"/>
      <c r="O28" s="134">
        <v>36231258</v>
      </c>
      <c r="P28" s="135"/>
      <c r="Q28" s="136"/>
      <c r="R28" s="137"/>
      <c r="S28" s="122"/>
    </row>
    <row r="29" spans="1:19" ht="17.25" customHeight="1">
      <c r="A29" s="117"/>
      <c r="B29" s="118"/>
      <c r="C29" s="118"/>
      <c r="D29" s="118"/>
      <c r="E29" s="139"/>
      <c r="F29" s="140"/>
      <c r="G29" s="140"/>
      <c r="H29" s="140"/>
      <c r="I29" s="140"/>
      <c r="J29" s="141"/>
      <c r="K29" s="118"/>
      <c r="L29" s="118"/>
      <c r="M29" s="118"/>
      <c r="N29" s="118"/>
      <c r="O29" s="127"/>
      <c r="P29" s="127"/>
      <c r="Q29" s="127"/>
      <c r="R29" s="118"/>
      <c r="S29" s="122"/>
    </row>
    <row r="30" spans="1:19" ht="17.25" customHeight="1">
      <c r="A30" s="117"/>
      <c r="B30" s="118"/>
      <c r="C30" s="118"/>
      <c r="D30" s="118"/>
      <c r="E30" s="142" t="s">
        <v>264</v>
      </c>
      <c r="F30" s="118"/>
      <c r="G30" s="118" t="s">
        <v>265</v>
      </c>
      <c r="H30" s="118"/>
      <c r="I30" s="118"/>
      <c r="J30" s="118"/>
      <c r="K30" s="118"/>
      <c r="L30" s="118"/>
      <c r="M30" s="118"/>
      <c r="N30" s="118"/>
      <c r="O30" s="142" t="s">
        <v>266</v>
      </c>
      <c r="P30" s="127"/>
      <c r="Q30" s="127"/>
      <c r="R30" s="143"/>
      <c r="S30" s="122"/>
    </row>
    <row r="31" spans="1:19" ht="17.25" customHeight="1">
      <c r="A31" s="117"/>
      <c r="B31" s="118"/>
      <c r="C31" s="118"/>
      <c r="D31" s="118"/>
      <c r="E31" s="134"/>
      <c r="F31" s="118"/>
      <c r="G31" s="135"/>
      <c r="H31" s="144" t="s">
        <v>238</v>
      </c>
      <c r="I31" s="145"/>
      <c r="J31" s="118"/>
      <c r="K31" s="118"/>
      <c r="L31" s="118"/>
      <c r="M31" s="118"/>
      <c r="N31" s="118"/>
      <c r="O31" s="146" t="s">
        <v>317</v>
      </c>
      <c r="P31" s="127"/>
      <c r="Q31" s="127"/>
      <c r="R31" s="147"/>
      <c r="S31" s="122"/>
    </row>
    <row r="32" spans="1:19" ht="8.25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50"/>
    </row>
    <row r="33" spans="1:19" ht="20.25" customHeight="1">
      <c r="A33" s="151"/>
      <c r="B33" s="152"/>
      <c r="C33" s="152"/>
      <c r="D33" s="152"/>
      <c r="E33" s="153" t="s">
        <v>267</v>
      </c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4"/>
    </row>
    <row r="34" spans="1:19" ht="20.25" customHeight="1">
      <c r="A34" s="155" t="s">
        <v>268</v>
      </c>
      <c r="B34" s="156"/>
      <c r="C34" s="156"/>
      <c r="D34" s="157"/>
      <c r="E34" s="158" t="s">
        <v>269</v>
      </c>
      <c r="F34" s="157"/>
      <c r="G34" s="158" t="s">
        <v>270</v>
      </c>
      <c r="H34" s="156"/>
      <c r="I34" s="157"/>
      <c r="J34" s="158" t="s">
        <v>271</v>
      </c>
      <c r="K34" s="156"/>
      <c r="L34" s="158" t="s">
        <v>272</v>
      </c>
      <c r="M34" s="156"/>
      <c r="N34" s="156"/>
      <c r="O34" s="157"/>
      <c r="P34" s="158" t="s">
        <v>273</v>
      </c>
      <c r="Q34" s="156"/>
      <c r="R34" s="156"/>
      <c r="S34" s="159"/>
    </row>
    <row r="35" spans="1:19" ht="20.25" customHeight="1">
      <c r="A35" s="160"/>
      <c r="B35" s="161"/>
      <c r="C35" s="161"/>
      <c r="D35" s="162">
        <v>0</v>
      </c>
      <c r="E35" s="163">
        <f>IF(D35=0,0,R47/D35)</f>
        <v>0</v>
      </c>
      <c r="F35" s="164"/>
      <c r="G35" s="165"/>
      <c r="H35" s="161"/>
      <c r="I35" s="162">
        <v>0</v>
      </c>
      <c r="J35" s="163">
        <f>IF(I35=0,0,R47/I35)</f>
        <v>0</v>
      </c>
      <c r="K35" s="166"/>
      <c r="L35" s="165"/>
      <c r="M35" s="161"/>
      <c r="N35" s="161"/>
      <c r="O35" s="162">
        <v>0</v>
      </c>
      <c r="P35" s="165"/>
      <c r="Q35" s="161"/>
      <c r="R35" s="167">
        <f>IF(O35=0,0,R47/O35)</f>
        <v>0</v>
      </c>
      <c r="S35" s="168"/>
    </row>
    <row r="36" spans="1:19" ht="20.25" customHeight="1">
      <c r="A36" s="151"/>
      <c r="B36" s="152"/>
      <c r="C36" s="152"/>
      <c r="D36" s="152"/>
      <c r="E36" s="153" t="s">
        <v>274</v>
      </c>
      <c r="F36" s="152"/>
      <c r="G36" s="152"/>
      <c r="H36" s="152"/>
      <c r="I36" s="152"/>
      <c r="J36" s="169" t="s">
        <v>275</v>
      </c>
      <c r="K36" s="152"/>
      <c r="L36" s="152"/>
      <c r="M36" s="152"/>
      <c r="N36" s="152"/>
      <c r="O36" s="152"/>
      <c r="P36" s="152"/>
      <c r="Q36" s="152"/>
      <c r="R36" s="152"/>
      <c r="S36" s="154"/>
    </row>
    <row r="37" spans="1:19" ht="20.25" customHeight="1">
      <c r="A37" s="170" t="s">
        <v>276</v>
      </c>
      <c r="B37" s="171"/>
      <c r="C37" s="172" t="s">
        <v>277</v>
      </c>
      <c r="D37" s="173"/>
      <c r="E37" s="173"/>
      <c r="F37" s="174"/>
      <c r="G37" s="170" t="s">
        <v>278</v>
      </c>
      <c r="H37" s="175"/>
      <c r="I37" s="172" t="s">
        <v>279</v>
      </c>
      <c r="J37" s="173"/>
      <c r="K37" s="173"/>
      <c r="L37" s="170" t="s">
        <v>280</v>
      </c>
      <c r="M37" s="175"/>
      <c r="N37" s="172" t="s">
        <v>281</v>
      </c>
      <c r="O37" s="173"/>
      <c r="P37" s="173"/>
      <c r="Q37" s="173"/>
      <c r="R37" s="173"/>
      <c r="S37" s="174"/>
    </row>
    <row r="38" spans="1:19" ht="20.25" customHeight="1">
      <c r="A38" s="176">
        <v>1</v>
      </c>
      <c r="B38" s="177" t="s">
        <v>25</v>
      </c>
      <c r="C38" s="121"/>
      <c r="D38" s="178" t="s">
        <v>282</v>
      </c>
      <c r="E38" s="179"/>
      <c r="F38" s="180"/>
      <c r="G38" s="176">
        <v>8</v>
      </c>
      <c r="H38" s="181" t="s">
        <v>283</v>
      </c>
      <c r="I38" s="137"/>
      <c r="J38" s="182">
        <v>0</v>
      </c>
      <c r="K38" s="183"/>
      <c r="L38" s="176">
        <v>13</v>
      </c>
      <c r="M38" s="135" t="s">
        <v>284</v>
      </c>
      <c r="N38" s="184"/>
      <c r="O38" s="184"/>
      <c r="P38" s="185">
        <f>M48</f>
        <v>20</v>
      </c>
      <c r="Q38" s="186" t="s">
        <v>285</v>
      </c>
      <c r="R38" s="179">
        <v>0</v>
      </c>
      <c r="S38" s="180"/>
    </row>
    <row r="39" spans="1:19" ht="20.25" customHeight="1">
      <c r="A39" s="176">
        <v>2</v>
      </c>
      <c r="B39" s="187"/>
      <c r="C39" s="141"/>
      <c r="D39" s="178" t="s">
        <v>286</v>
      </c>
      <c r="E39" s="179"/>
      <c r="F39" s="180"/>
      <c r="G39" s="176">
        <v>9</v>
      </c>
      <c r="H39" s="118" t="s">
        <v>287</v>
      </c>
      <c r="I39" s="178"/>
      <c r="J39" s="182">
        <v>0</v>
      </c>
      <c r="K39" s="183"/>
      <c r="L39" s="176">
        <v>14</v>
      </c>
      <c r="M39" s="135" t="s">
        <v>288</v>
      </c>
      <c r="N39" s="184"/>
      <c r="O39" s="184"/>
      <c r="P39" s="185">
        <f>M48</f>
        <v>20</v>
      </c>
      <c r="Q39" s="186" t="s">
        <v>285</v>
      </c>
      <c r="R39" s="179">
        <v>0</v>
      </c>
      <c r="S39" s="180"/>
    </row>
    <row r="40" spans="1:19" ht="20.25" customHeight="1">
      <c r="A40" s="176">
        <v>3</v>
      </c>
      <c r="B40" s="177" t="s">
        <v>289</v>
      </c>
      <c r="C40" s="121"/>
      <c r="D40" s="178" t="s">
        <v>282</v>
      </c>
      <c r="E40" s="179"/>
      <c r="F40" s="180"/>
      <c r="G40" s="176">
        <v>10</v>
      </c>
      <c r="H40" s="181" t="s">
        <v>290</v>
      </c>
      <c r="I40" s="137"/>
      <c r="J40" s="182">
        <v>0</v>
      </c>
      <c r="K40" s="183"/>
      <c r="L40" s="176">
        <v>15</v>
      </c>
      <c r="M40" s="135" t="s">
        <v>291</v>
      </c>
      <c r="N40" s="184"/>
      <c r="O40" s="184"/>
      <c r="P40" s="185">
        <f>M48</f>
        <v>20</v>
      </c>
      <c r="Q40" s="186" t="s">
        <v>285</v>
      </c>
      <c r="R40" s="179">
        <v>0</v>
      </c>
      <c r="S40" s="180"/>
    </row>
    <row r="41" spans="1:19" ht="20.25" customHeight="1">
      <c r="A41" s="176">
        <v>4</v>
      </c>
      <c r="B41" s="187"/>
      <c r="C41" s="141"/>
      <c r="D41" s="178" t="s">
        <v>286</v>
      </c>
      <c r="E41" s="179"/>
      <c r="F41" s="180"/>
      <c r="G41" s="176">
        <v>11</v>
      </c>
      <c r="H41" s="181"/>
      <c r="I41" s="137"/>
      <c r="J41" s="182">
        <v>0</v>
      </c>
      <c r="K41" s="183"/>
      <c r="L41" s="176">
        <v>16</v>
      </c>
      <c r="M41" s="135" t="s">
        <v>292</v>
      </c>
      <c r="N41" s="184"/>
      <c r="O41" s="184"/>
      <c r="P41" s="185">
        <f>M48</f>
        <v>20</v>
      </c>
      <c r="Q41" s="186" t="s">
        <v>285</v>
      </c>
      <c r="R41" s="179">
        <v>0</v>
      </c>
      <c r="S41" s="180"/>
    </row>
    <row r="42" spans="1:19" ht="20.25" customHeight="1">
      <c r="A42" s="176">
        <v>5</v>
      </c>
      <c r="B42" s="177" t="s">
        <v>293</v>
      </c>
      <c r="C42" s="121"/>
      <c r="D42" s="178" t="s">
        <v>282</v>
      </c>
      <c r="E42" s="179"/>
      <c r="F42" s="180"/>
      <c r="G42" s="188"/>
      <c r="H42" s="184"/>
      <c r="I42" s="137"/>
      <c r="J42" s="189"/>
      <c r="K42" s="183"/>
      <c r="L42" s="176">
        <v>17</v>
      </c>
      <c r="M42" s="135" t="s">
        <v>294</v>
      </c>
      <c r="N42" s="184"/>
      <c r="O42" s="184"/>
      <c r="P42" s="185">
        <f>M48</f>
        <v>20</v>
      </c>
      <c r="Q42" s="186" t="s">
        <v>285</v>
      </c>
      <c r="R42" s="179">
        <v>0</v>
      </c>
      <c r="S42" s="180"/>
    </row>
    <row r="43" spans="1:19" ht="20.25" customHeight="1">
      <c r="A43" s="176">
        <v>6</v>
      </c>
      <c r="B43" s="187"/>
      <c r="C43" s="141"/>
      <c r="D43" s="178" t="s">
        <v>286</v>
      </c>
      <c r="E43" s="179"/>
      <c r="F43" s="180"/>
      <c r="G43" s="188"/>
      <c r="H43" s="184"/>
      <c r="I43" s="137"/>
      <c r="J43" s="189"/>
      <c r="K43" s="183"/>
      <c r="L43" s="176">
        <v>18</v>
      </c>
      <c r="M43" s="181" t="s">
        <v>295</v>
      </c>
      <c r="N43" s="184"/>
      <c r="O43" s="184"/>
      <c r="P43" s="184"/>
      <c r="Q43" s="184"/>
      <c r="R43" s="179"/>
      <c r="S43" s="180"/>
    </row>
    <row r="44" spans="1:19" ht="20.25" customHeight="1">
      <c r="A44" s="176">
        <v>7</v>
      </c>
      <c r="B44" s="190" t="s">
        <v>296</v>
      </c>
      <c r="C44" s="184"/>
      <c r="D44" s="137"/>
      <c r="E44" s="191">
        <v>179697.122</v>
      </c>
      <c r="F44" s="154"/>
      <c r="G44" s="176">
        <v>12</v>
      </c>
      <c r="H44" s="190" t="s">
        <v>297</v>
      </c>
      <c r="I44" s="137"/>
      <c r="J44" s="192">
        <f>SUM(J38:J41)</f>
        <v>0</v>
      </c>
      <c r="K44" s="193"/>
      <c r="L44" s="176">
        <v>19</v>
      </c>
      <c r="M44" s="190" t="s">
        <v>298</v>
      </c>
      <c r="N44" s="184"/>
      <c r="O44" s="184"/>
      <c r="P44" s="184"/>
      <c r="Q44" s="180"/>
      <c r="R44" s="191">
        <f>SUM(R38:R43)</f>
        <v>0</v>
      </c>
      <c r="S44" s="154"/>
    </row>
    <row r="45" spans="1:19" ht="20.25" customHeight="1">
      <c r="A45" s="194">
        <v>20</v>
      </c>
      <c r="B45" s="195" t="s">
        <v>299</v>
      </c>
      <c r="C45" s="196"/>
      <c r="D45" s="197"/>
      <c r="E45" s="198"/>
      <c r="F45" s="150"/>
      <c r="G45" s="194">
        <v>21</v>
      </c>
      <c r="H45" s="195" t="s">
        <v>300</v>
      </c>
      <c r="I45" s="197"/>
      <c r="J45" s="199">
        <v>0</v>
      </c>
      <c r="K45" s="200">
        <f>M48</f>
        <v>20</v>
      </c>
      <c r="L45" s="194">
        <v>22</v>
      </c>
      <c r="M45" s="195" t="s">
        <v>301</v>
      </c>
      <c r="N45" s="196"/>
      <c r="O45" s="149"/>
      <c r="P45" s="149"/>
      <c r="Q45" s="149"/>
      <c r="R45" s="198"/>
      <c r="S45" s="150"/>
    </row>
    <row r="46" spans="1:19" ht="20.25" customHeight="1">
      <c r="A46" s="201" t="s">
        <v>261</v>
      </c>
      <c r="B46" s="115"/>
      <c r="C46" s="115"/>
      <c r="D46" s="115"/>
      <c r="E46" s="115"/>
      <c r="F46" s="202"/>
      <c r="G46" s="203"/>
      <c r="H46" s="115"/>
      <c r="I46" s="115"/>
      <c r="J46" s="115"/>
      <c r="K46" s="115"/>
      <c r="L46" s="170" t="s">
        <v>24</v>
      </c>
      <c r="M46" s="157"/>
      <c r="N46" s="172" t="s">
        <v>302</v>
      </c>
      <c r="O46" s="156"/>
      <c r="P46" s="156"/>
      <c r="Q46" s="156"/>
      <c r="R46" s="156"/>
      <c r="S46" s="159"/>
    </row>
    <row r="47" spans="1:19" ht="20.25" customHeight="1" thickBot="1">
      <c r="A47" s="117"/>
      <c r="B47" s="118"/>
      <c r="C47" s="118"/>
      <c r="D47" s="118"/>
      <c r="E47" s="118"/>
      <c r="F47" s="128"/>
      <c r="G47" s="204"/>
      <c r="H47" s="118"/>
      <c r="I47" s="118"/>
      <c r="J47" s="118"/>
      <c r="K47" s="118"/>
      <c r="L47" s="176">
        <v>23</v>
      </c>
      <c r="M47" s="181" t="s">
        <v>303</v>
      </c>
      <c r="N47" s="184"/>
      <c r="O47" s="184"/>
      <c r="P47" s="184"/>
      <c r="Q47" s="180"/>
      <c r="R47" s="191">
        <f>E44</f>
        <v>179697.122</v>
      </c>
      <c r="S47" s="205">
        <f>E44+J44+R44+E45+J45+R45</f>
        <v>179697.122</v>
      </c>
    </row>
    <row r="48" spans="1:19" ht="20.25" customHeight="1" thickBot="1">
      <c r="A48" s="206" t="s">
        <v>304</v>
      </c>
      <c r="B48" s="140"/>
      <c r="C48" s="140"/>
      <c r="D48" s="140"/>
      <c r="E48" s="140"/>
      <c r="F48" s="141"/>
      <c r="G48" s="207" t="s">
        <v>305</v>
      </c>
      <c r="H48" s="140"/>
      <c r="I48" s="140"/>
      <c r="J48" s="140"/>
      <c r="K48" s="140"/>
      <c r="L48" s="176">
        <v>24</v>
      </c>
      <c r="M48" s="208">
        <v>20</v>
      </c>
      <c r="N48" s="137" t="s">
        <v>285</v>
      </c>
      <c r="O48" s="62">
        <v>179697.122</v>
      </c>
      <c r="P48" s="140" t="s">
        <v>306</v>
      </c>
      <c r="Q48" s="140"/>
      <c r="R48" s="210">
        <f>O48*0.2</f>
        <v>35939.424400000004</v>
      </c>
      <c r="S48" s="211">
        <f>O48*M48/100</f>
        <v>35939.424399999996</v>
      </c>
    </row>
    <row r="49" spans="1:19" ht="20.25" customHeight="1" thickBot="1">
      <c r="A49" s="212" t="s">
        <v>259</v>
      </c>
      <c r="B49" s="133"/>
      <c r="C49" s="133"/>
      <c r="D49" s="133"/>
      <c r="E49" s="133"/>
      <c r="F49" s="121"/>
      <c r="G49" s="213"/>
      <c r="H49" s="133"/>
      <c r="I49" s="133"/>
      <c r="J49" s="133"/>
      <c r="K49" s="133"/>
      <c r="L49" s="176">
        <v>25</v>
      </c>
      <c r="M49" s="208">
        <v>20</v>
      </c>
      <c r="N49" s="137" t="s">
        <v>285</v>
      </c>
      <c r="O49" s="209"/>
      <c r="P49" s="184" t="s">
        <v>306</v>
      </c>
      <c r="Q49" s="184"/>
      <c r="R49" s="179"/>
      <c r="S49" s="214">
        <f>O49*M49/100</f>
        <v>0</v>
      </c>
    </row>
    <row r="50" spans="1:19" ht="20.25" customHeight="1" thickBot="1">
      <c r="A50" s="117"/>
      <c r="B50" s="118"/>
      <c r="C50" s="118"/>
      <c r="D50" s="118"/>
      <c r="E50" s="118"/>
      <c r="F50" s="128"/>
      <c r="G50" s="204"/>
      <c r="H50" s="118"/>
      <c r="I50" s="118"/>
      <c r="J50" s="118"/>
      <c r="K50" s="118"/>
      <c r="L50" s="194">
        <v>26</v>
      </c>
      <c r="M50" s="215" t="s">
        <v>307</v>
      </c>
      <c r="N50" s="196"/>
      <c r="O50" s="196"/>
      <c r="P50" s="196"/>
      <c r="Q50" s="149"/>
      <c r="R50" s="216">
        <f>R48+O48</f>
        <v>215636.54639999999</v>
      </c>
      <c r="S50" s="217"/>
    </row>
    <row r="51" spans="1:19" ht="20.25" customHeight="1">
      <c r="A51" s="206" t="s">
        <v>308</v>
      </c>
      <c r="B51" s="140"/>
      <c r="C51" s="140"/>
      <c r="D51" s="140"/>
      <c r="E51" s="140"/>
      <c r="F51" s="141"/>
      <c r="G51" s="207" t="s">
        <v>305</v>
      </c>
      <c r="H51" s="140"/>
      <c r="I51" s="140"/>
      <c r="J51" s="140"/>
      <c r="K51" s="140"/>
      <c r="L51" s="170" t="s">
        <v>309</v>
      </c>
      <c r="M51" s="157"/>
      <c r="N51" s="172" t="s">
        <v>310</v>
      </c>
      <c r="O51" s="156"/>
      <c r="P51" s="156"/>
      <c r="Q51" s="156"/>
      <c r="R51" s="218"/>
      <c r="S51" s="159"/>
    </row>
    <row r="52" spans="1:19" ht="20.25" customHeight="1">
      <c r="A52" s="212" t="s">
        <v>263</v>
      </c>
      <c r="B52" s="133"/>
      <c r="C52" s="133"/>
      <c r="D52" s="133"/>
      <c r="E52" s="133"/>
      <c r="F52" s="121"/>
      <c r="G52" s="213"/>
      <c r="H52" s="133"/>
      <c r="I52" s="133"/>
      <c r="J52" s="133"/>
      <c r="K52" s="133"/>
      <c r="L52" s="176">
        <v>27</v>
      </c>
      <c r="M52" s="181" t="s">
        <v>311</v>
      </c>
      <c r="N52" s="184"/>
      <c r="O52" s="184"/>
      <c r="P52" s="184"/>
      <c r="Q52" s="137"/>
      <c r="R52" s="179">
        <v>0</v>
      </c>
      <c r="S52" s="180"/>
    </row>
    <row r="53" spans="1:19" ht="20.25" customHeight="1">
      <c r="A53" s="117"/>
      <c r="B53" s="118"/>
      <c r="C53" s="118"/>
      <c r="D53" s="118"/>
      <c r="E53" s="118"/>
      <c r="F53" s="128"/>
      <c r="G53" s="204"/>
      <c r="H53" s="118"/>
      <c r="I53" s="118"/>
      <c r="J53" s="118"/>
      <c r="K53" s="118"/>
      <c r="L53" s="176">
        <v>28</v>
      </c>
      <c r="M53" s="181" t="s">
        <v>312</v>
      </c>
      <c r="N53" s="184"/>
      <c r="O53" s="184"/>
      <c r="P53" s="184"/>
      <c r="Q53" s="137"/>
      <c r="R53" s="179">
        <v>0</v>
      </c>
      <c r="S53" s="180"/>
    </row>
    <row r="54" spans="1:19" ht="20.25" customHeight="1">
      <c r="A54" s="219" t="s">
        <v>304</v>
      </c>
      <c r="B54" s="149"/>
      <c r="C54" s="149"/>
      <c r="D54" s="149"/>
      <c r="E54" s="149"/>
      <c r="F54" s="220"/>
      <c r="G54" s="221" t="s">
        <v>305</v>
      </c>
      <c r="H54" s="149"/>
      <c r="I54" s="149"/>
      <c r="J54" s="149"/>
      <c r="K54" s="149"/>
      <c r="L54" s="194">
        <v>29</v>
      </c>
      <c r="M54" s="195" t="s">
        <v>313</v>
      </c>
      <c r="N54" s="196"/>
      <c r="O54" s="196"/>
      <c r="P54" s="196"/>
      <c r="Q54" s="197"/>
      <c r="R54" s="163">
        <v>0</v>
      </c>
      <c r="S54" s="222"/>
    </row>
  </sheetData>
  <mergeCells count="4">
    <mergeCell ref="E5:J5"/>
    <mergeCell ref="E7:J7"/>
    <mergeCell ref="E9:J9"/>
    <mergeCell ref="P9:R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4"/>
  <sheetViews>
    <sheetView workbookViewId="0">
      <selection activeCell="D9" sqref="D9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78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78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78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78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78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78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78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78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78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78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78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78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78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78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78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78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78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78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78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78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78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78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78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78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78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78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78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78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78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78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78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78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78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78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78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78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78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78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78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78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78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78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78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78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78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78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78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78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78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78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78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78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78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78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78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78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78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78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78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78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78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78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78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78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'[1]Krycí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'[1]Krycí list'!E7</f>
        <v xml:space="preserve">Stoka ´´Y.1´´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'[1]Krycí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'[1]Krycí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236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'[1]Krycí list'!E28</f>
        <v xml:space="preserve"> </v>
      </c>
      <c r="D8" s="6" t="s">
        <v>237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5" t="s">
        <v>314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I15+I37+I40+I42+I46+I52+I65+I71</f>
        <v>177233.122</v>
      </c>
      <c r="J14" s="20"/>
      <c r="K14" s="23">
        <f>K15+K37+K40+K42+K46+K52+K65+K71</f>
        <v>1987.2291875409114</v>
      </c>
      <c r="L14" s="20"/>
      <c r="M14" s="23">
        <f>M15+M37+M40+M42+M46+M52+M65+M71</f>
        <v>228.05080000000001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SUM(I16:I36)</f>
        <v>70256.766999999993</v>
      </c>
      <c r="K15" s="29">
        <f>SUM(K16:K36)</f>
        <v>1312.280463048935</v>
      </c>
      <c r="M15" s="29">
        <f>SUM(M16:M36)</f>
        <v>228.05080000000001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0.42499999999999999</v>
      </c>
      <c r="H16" s="33">
        <v>810</v>
      </c>
      <c r="I16" s="33">
        <f t="shared" ref="I16:I36" si="0">ROUND(G16*H16,3)</f>
        <v>344.25</v>
      </c>
      <c r="J16" s="34">
        <v>0</v>
      </c>
      <c r="K16" s="32">
        <f t="shared" ref="K16:K36" si="1">G16*J16</f>
        <v>0</v>
      </c>
      <c r="L16" s="34">
        <v>0</v>
      </c>
      <c r="M16" s="32">
        <f t="shared" ref="M16:M36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 t="s">
        <v>189</v>
      </c>
      <c r="E17" s="31" t="s">
        <v>190</v>
      </c>
      <c r="F17" s="30" t="s">
        <v>37</v>
      </c>
      <c r="G17" s="32">
        <v>528.70000000000005</v>
      </c>
      <c r="H17" s="33">
        <v>4.41</v>
      </c>
      <c r="I17" s="33">
        <f t="shared" si="0"/>
        <v>2331.567</v>
      </c>
      <c r="J17" s="34">
        <v>0</v>
      </c>
      <c r="K17" s="32">
        <f t="shared" si="1"/>
        <v>0</v>
      </c>
      <c r="L17" s="34">
        <v>0.4</v>
      </c>
      <c r="M17" s="32">
        <f t="shared" si="2"/>
        <v>211.48000000000002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38</v>
      </c>
      <c r="B18" s="30" t="s">
        <v>30</v>
      </c>
      <c r="C18" s="30" t="s">
        <v>36</v>
      </c>
      <c r="D18" s="31">
        <v>113107132</v>
      </c>
      <c r="E18" s="31" t="s">
        <v>181</v>
      </c>
      <c r="F18" s="30" t="s">
        <v>37</v>
      </c>
      <c r="G18" s="32">
        <v>16.2</v>
      </c>
      <c r="H18" s="33">
        <v>35.57</v>
      </c>
      <c r="I18" s="33">
        <f t="shared" si="0"/>
        <v>576.23400000000004</v>
      </c>
      <c r="J18" s="34">
        <v>0</v>
      </c>
      <c r="K18" s="32">
        <f t="shared" si="1"/>
        <v>0</v>
      </c>
      <c r="L18" s="34">
        <v>0.5</v>
      </c>
      <c r="M18" s="32">
        <f t="shared" si="2"/>
        <v>8.1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39</v>
      </c>
      <c r="B19" s="30" t="s">
        <v>30</v>
      </c>
      <c r="C19" s="30" t="s">
        <v>36</v>
      </c>
      <c r="D19" s="31">
        <v>113107142</v>
      </c>
      <c r="E19" s="31" t="s">
        <v>182</v>
      </c>
      <c r="F19" s="30" t="s">
        <v>37</v>
      </c>
      <c r="G19" s="32">
        <v>46.8</v>
      </c>
      <c r="H19" s="33">
        <v>5.96</v>
      </c>
      <c r="I19" s="33">
        <f t="shared" si="0"/>
        <v>278.928</v>
      </c>
      <c r="J19" s="34">
        <v>0</v>
      </c>
      <c r="K19" s="32">
        <f t="shared" si="1"/>
        <v>0</v>
      </c>
      <c r="L19" s="34">
        <v>0.18099999999999999</v>
      </c>
      <c r="M19" s="32">
        <f t="shared" si="2"/>
        <v>8.4707999999999988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40</v>
      </c>
      <c r="B20" s="30" t="s">
        <v>30</v>
      </c>
      <c r="C20" s="30" t="s">
        <v>31</v>
      </c>
      <c r="D20" s="31" t="s">
        <v>191</v>
      </c>
      <c r="E20" s="31" t="s">
        <v>192</v>
      </c>
      <c r="F20" s="30" t="s">
        <v>193</v>
      </c>
      <c r="G20" s="32">
        <v>570</v>
      </c>
      <c r="H20" s="33">
        <v>3.54</v>
      </c>
      <c r="I20" s="33">
        <f t="shared" si="0"/>
        <v>2017.8</v>
      </c>
      <c r="J20" s="34">
        <v>3.6671999999999997E-5</v>
      </c>
      <c r="K20" s="32">
        <f t="shared" si="1"/>
        <v>2.0903039999999998E-2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44</v>
      </c>
      <c r="B21" s="30" t="s">
        <v>30</v>
      </c>
      <c r="C21" s="30" t="s">
        <v>31</v>
      </c>
      <c r="D21" s="31" t="s">
        <v>194</v>
      </c>
      <c r="E21" s="31" t="s">
        <v>195</v>
      </c>
      <c r="F21" s="30" t="s">
        <v>196</v>
      </c>
      <c r="G21" s="32">
        <v>47.5</v>
      </c>
      <c r="H21" s="33">
        <v>12.5</v>
      </c>
      <c r="I21" s="33">
        <f t="shared" si="0"/>
        <v>593.75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47</v>
      </c>
      <c r="B22" s="30" t="s">
        <v>30</v>
      </c>
      <c r="C22" s="30" t="s">
        <v>31</v>
      </c>
      <c r="D22" s="31" t="s">
        <v>41</v>
      </c>
      <c r="E22" s="31" t="s">
        <v>42</v>
      </c>
      <c r="F22" s="30" t="s">
        <v>43</v>
      </c>
      <c r="G22" s="32">
        <v>148.041</v>
      </c>
      <c r="H22" s="33">
        <v>6.4290000000000003</v>
      </c>
      <c r="I22" s="33">
        <f t="shared" si="0"/>
        <v>951.75599999999997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50</v>
      </c>
      <c r="B23" s="30" t="s">
        <v>30</v>
      </c>
      <c r="C23" s="30" t="s">
        <v>31</v>
      </c>
      <c r="D23" s="31" t="s">
        <v>45</v>
      </c>
      <c r="E23" s="31" t="s">
        <v>46</v>
      </c>
      <c r="F23" s="30" t="s">
        <v>43</v>
      </c>
      <c r="G23" s="32">
        <v>148.041</v>
      </c>
      <c r="H23" s="33">
        <v>1.48</v>
      </c>
      <c r="I23" s="33">
        <f t="shared" si="0"/>
        <v>219.101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53</v>
      </c>
      <c r="B24" s="30" t="s">
        <v>30</v>
      </c>
      <c r="C24" s="30" t="s">
        <v>31</v>
      </c>
      <c r="D24" s="31" t="s">
        <v>48</v>
      </c>
      <c r="E24" s="31" t="s">
        <v>49</v>
      </c>
      <c r="F24" s="30" t="s">
        <v>43</v>
      </c>
      <c r="G24" s="32">
        <v>592.16399999999999</v>
      </c>
      <c r="H24" s="33">
        <v>15</v>
      </c>
      <c r="I24" s="33">
        <f t="shared" si="0"/>
        <v>8882.4599999999991</v>
      </c>
      <c r="J24" s="34">
        <v>0</v>
      </c>
      <c r="K24" s="32">
        <f t="shared" si="1"/>
        <v>0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56</v>
      </c>
      <c r="B25" s="30" t="s">
        <v>30</v>
      </c>
      <c r="C25" s="30" t="s">
        <v>31</v>
      </c>
      <c r="D25" s="31" t="s">
        <v>51</v>
      </c>
      <c r="E25" s="31" t="s">
        <v>52</v>
      </c>
      <c r="F25" s="30" t="s">
        <v>43</v>
      </c>
      <c r="G25" s="32">
        <v>592.16399999999999</v>
      </c>
      <c r="H25" s="33">
        <v>1.48</v>
      </c>
      <c r="I25" s="33">
        <f t="shared" si="0"/>
        <v>876.40300000000002</v>
      </c>
      <c r="J25" s="34">
        <v>0</v>
      </c>
      <c r="K25" s="32">
        <f t="shared" si="1"/>
        <v>0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58</v>
      </c>
      <c r="B26" s="30" t="s">
        <v>30</v>
      </c>
      <c r="C26" s="30" t="s">
        <v>31</v>
      </c>
      <c r="D26" s="31" t="s">
        <v>54</v>
      </c>
      <c r="E26" s="31" t="s">
        <v>55</v>
      </c>
      <c r="F26" s="30" t="s">
        <v>43</v>
      </c>
      <c r="G26" s="32">
        <v>246.73500000000001</v>
      </c>
      <c r="H26" s="33">
        <v>40.1</v>
      </c>
      <c r="I26" s="33">
        <f t="shared" si="0"/>
        <v>9894.0740000000005</v>
      </c>
      <c r="J26" s="34">
        <v>1.0656521E-2</v>
      </c>
      <c r="K26" s="32">
        <f t="shared" si="1"/>
        <v>2.6293367089350004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61</v>
      </c>
      <c r="B27" s="30" t="s">
        <v>30</v>
      </c>
      <c r="C27" s="30" t="s">
        <v>31</v>
      </c>
      <c r="D27" s="31" t="s">
        <v>62</v>
      </c>
      <c r="E27" s="31" t="s">
        <v>63</v>
      </c>
      <c r="F27" s="30" t="s">
        <v>37</v>
      </c>
      <c r="G27" s="32">
        <v>918.9</v>
      </c>
      <c r="H27" s="33">
        <v>3.56</v>
      </c>
      <c r="I27" s="33">
        <f t="shared" si="0"/>
        <v>3271.2840000000001</v>
      </c>
      <c r="J27" s="34">
        <v>2.8197E-2</v>
      </c>
      <c r="K27" s="32">
        <f t="shared" si="1"/>
        <v>25.910223299999998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64</v>
      </c>
      <c r="B28" s="30" t="s">
        <v>30</v>
      </c>
      <c r="C28" s="30" t="s">
        <v>31</v>
      </c>
      <c r="D28" s="31" t="s">
        <v>66</v>
      </c>
      <c r="E28" s="31" t="s">
        <v>67</v>
      </c>
      <c r="F28" s="30" t="s">
        <v>37</v>
      </c>
      <c r="G28" s="32">
        <v>918.9</v>
      </c>
      <c r="H28" s="33">
        <v>2.39</v>
      </c>
      <c r="I28" s="33">
        <f t="shared" si="0"/>
        <v>2196.1709999999998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65</v>
      </c>
      <c r="B29" s="30" t="s">
        <v>30</v>
      </c>
      <c r="C29" s="30" t="s">
        <v>31</v>
      </c>
      <c r="D29" s="31" t="s">
        <v>70</v>
      </c>
      <c r="E29" s="31" t="s">
        <v>220</v>
      </c>
      <c r="F29" s="30" t="s">
        <v>71</v>
      </c>
      <c r="G29" s="32">
        <v>986.94</v>
      </c>
      <c r="H29" s="33">
        <v>3.14</v>
      </c>
      <c r="I29" s="33">
        <f t="shared" si="0"/>
        <v>3098.9920000000002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68</v>
      </c>
      <c r="B30" s="30" t="s">
        <v>30</v>
      </c>
      <c r="C30" s="30" t="s">
        <v>31</v>
      </c>
      <c r="D30" s="31" t="s">
        <v>73</v>
      </c>
      <c r="E30" s="31" t="s">
        <v>74</v>
      </c>
      <c r="F30" s="30" t="s">
        <v>43</v>
      </c>
      <c r="G30" s="32">
        <v>810.54</v>
      </c>
      <c r="H30" s="33">
        <v>5.39</v>
      </c>
      <c r="I30" s="33">
        <f t="shared" si="0"/>
        <v>4368.8109999999997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69</v>
      </c>
      <c r="B31" s="30" t="s">
        <v>30</v>
      </c>
      <c r="C31" s="30" t="s">
        <v>31</v>
      </c>
      <c r="D31" s="31">
        <v>167101102</v>
      </c>
      <c r="E31" s="31" t="s">
        <v>183</v>
      </c>
      <c r="F31" s="30" t="s">
        <v>43</v>
      </c>
      <c r="G31" s="32">
        <v>810.54</v>
      </c>
      <c r="H31" s="33">
        <v>2.23</v>
      </c>
      <c r="I31" s="33">
        <f t="shared" si="0"/>
        <v>1807.5039999999999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72</v>
      </c>
      <c r="B32" s="30" t="s">
        <v>30</v>
      </c>
      <c r="C32" s="30" t="s">
        <v>31</v>
      </c>
      <c r="D32" s="31">
        <v>171201202</v>
      </c>
      <c r="E32" s="31" t="s">
        <v>184</v>
      </c>
      <c r="F32" s="30" t="s">
        <v>43</v>
      </c>
      <c r="G32" s="32">
        <v>810.54</v>
      </c>
      <c r="H32" s="33">
        <v>1.92</v>
      </c>
      <c r="I32" s="33">
        <f t="shared" si="0"/>
        <v>1556.2370000000001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75</v>
      </c>
      <c r="B33" s="30" t="s">
        <v>30</v>
      </c>
      <c r="C33" s="30" t="s">
        <v>31</v>
      </c>
      <c r="D33" s="31">
        <v>174101002</v>
      </c>
      <c r="E33" s="31" t="s">
        <v>78</v>
      </c>
      <c r="F33" s="30" t="s">
        <v>43</v>
      </c>
      <c r="G33" s="32">
        <v>629.94000000000005</v>
      </c>
      <c r="H33" s="33">
        <v>9.85</v>
      </c>
      <c r="I33" s="33">
        <f t="shared" si="0"/>
        <v>6204.9089999999997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0" t="s">
        <v>76</v>
      </c>
      <c r="B34" s="30" t="s">
        <v>30</v>
      </c>
      <c r="C34" s="30" t="s">
        <v>31</v>
      </c>
      <c r="D34" s="31" t="s">
        <v>80</v>
      </c>
      <c r="E34" s="31" t="s">
        <v>81</v>
      </c>
      <c r="F34" s="30" t="s">
        <v>43</v>
      </c>
      <c r="G34" s="32">
        <v>259.63799999999998</v>
      </c>
      <c r="H34" s="33">
        <v>12.59</v>
      </c>
      <c r="I34" s="33">
        <f t="shared" si="0"/>
        <v>3268.8420000000001</v>
      </c>
      <c r="J34" s="34">
        <v>0</v>
      </c>
      <c r="K34" s="32">
        <f t="shared" si="1"/>
        <v>0</v>
      </c>
      <c r="L34" s="34">
        <v>0</v>
      </c>
      <c r="M34" s="32">
        <f t="shared" si="2"/>
        <v>0</v>
      </c>
      <c r="N34" s="35"/>
      <c r="O34" s="36">
        <v>4</v>
      </c>
      <c r="P34" s="31" t="s">
        <v>35</v>
      </c>
    </row>
    <row r="35" spans="1:16" s="31" customFormat="1" ht="12.75" customHeight="1">
      <c r="A35" s="37" t="s">
        <v>77</v>
      </c>
      <c r="B35" s="37" t="s">
        <v>59</v>
      </c>
      <c r="C35" s="37" t="s">
        <v>60</v>
      </c>
      <c r="D35" s="38" t="s">
        <v>83</v>
      </c>
      <c r="E35" s="38" t="s">
        <v>84</v>
      </c>
      <c r="F35" s="37" t="s">
        <v>85</v>
      </c>
      <c r="G35" s="39">
        <v>467.34800000000001</v>
      </c>
      <c r="H35" s="40">
        <v>14.53</v>
      </c>
      <c r="I35" s="40">
        <f t="shared" si="0"/>
        <v>6790.5659999999998</v>
      </c>
      <c r="J35" s="41">
        <v>1</v>
      </c>
      <c r="K35" s="39">
        <f t="shared" si="1"/>
        <v>467.34800000000001</v>
      </c>
      <c r="L35" s="41">
        <v>0</v>
      </c>
      <c r="M35" s="39">
        <f t="shared" si="2"/>
        <v>0</v>
      </c>
      <c r="N35" s="42"/>
      <c r="O35" s="43">
        <v>8</v>
      </c>
      <c r="P35" s="38" t="s">
        <v>35</v>
      </c>
    </row>
    <row r="36" spans="1:16" s="31" customFormat="1" ht="12.75" customHeight="1">
      <c r="A36" s="37" t="s">
        <v>79</v>
      </c>
      <c r="B36" s="37" t="s">
        <v>59</v>
      </c>
      <c r="C36" s="37" t="s">
        <v>60</v>
      </c>
      <c r="D36" s="38" t="s">
        <v>87</v>
      </c>
      <c r="E36" s="38" t="s">
        <v>88</v>
      </c>
      <c r="F36" s="37" t="s">
        <v>85</v>
      </c>
      <c r="G36" s="39">
        <v>816.37199999999996</v>
      </c>
      <c r="H36" s="40">
        <v>13.14</v>
      </c>
      <c r="I36" s="40">
        <f t="shared" si="0"/>
        <v>10727.128000000001</v>
      </c>
      <c r="J36" s="41">
        <v>1</v>
      </c>
      <c r="K36" s="39">
        <f t="shared" si="1"/>
        <v>816.37199999999996</v>
      </c>
      <c r="L36" s="41">
        <v>0</v>
      </c>
      <c r="M36" s="39">
        <f t="shared" si="2"/>
        <v>0</v>
      </c>
      <c r="N36" s="42"/>
      <c r="O36" s="43">
        <v>8</v>
      </c>
      <c r="P36" s="38" t="s">
        <v>35</v>
      </c>
    </row>
    <row r="37" spans="1:16" s="24" customFormat="1" ht="12.75" customHeight="1">
      <c r="B37" s="26" t="s">
        <v>24</v>
      </c>
      <c r="D37" s="27" t="s">
        <v>35</v>
      </c>
      <c r="E37" s="27" t="s">
        <v>89</v>
      </c>
      <c r="I37" s="28">
        <f>SUM(I38:I39)</f>
        <v>2998.9270000000001</v>
      </c>
      <c r="K37" s="29">
        <f>SUM(K38:K39)</f>
        <v>68.304655859999997</v>
      </c>
      <c r="M37" s="29">
        <f>SUM(M38:M39)</f>
        <v>0</v>
      </c>
      <c r="P37" s="27" t="s">
        <v>28</v>
      </c>
    </row>
    <row r="38" spans="1:16" s="31" customFormat="1" ht="12.75" customHeight="1">
      <c r="A38" s="30" t="s">
        <v>82</v>
      </c>
      <c r="B38" s="30" t="s">
        <v>30</v>
      </c>
      <c r="C38" s="30" t="s">
        <v>96</v>
      </c>
      <c r="D38" s="31" t="s">
        <v>197</v>
      </c>
      <c r="E38" s="31" t="s">
        <v>198</v>
      </c>
      <c r="F38" s="30" t="s">
        <v>57</v>
      </c>
      <c r="G38" s="32">
        <v>425</v>
      </c>
      <c r="H38" s="33">
        <v>6.64</v>
      </c>
      <c r="I38" s="33">
        <f>ROUND(G38*H38,3)</f>
        <v>2822</v>
      </c>
      <c r="J38" s="34">
        <v>0.16038849999999999</v>
      </c>
      <c r="K38" s="32">
        <f>G38*J38</f>
        <v>68.165112499999992</v>
      </c>
      <c r="L38" s="34">
        <v>0</v>
      </c>
      <c r="M38" s="32">
        <f>G38*L38</f>
        <v>0</v>
      </c>
      <c r="N38" s="35"/>
      <c r="O38" s="36">
        <v>4</v>
      </c>
      <c r="P38" s="31" t="s">
        <v>35</v>
      </c>
    </row>
    <row r="39" spans="1:16" s="31" customFormat="1" ht="12.75" customHeight="1">
      <c r="A39" s="30" t="s">
        <v>86</v>
      </c>
      <c r="B39" s="30" t="s">
        <v>30</v>
      </c>
      <c r="C39" s="30" t="s">
        <v>91</v>
      </c>
      <c r="D39" s="31" t="s">
        <v>92</v>
      </c>
      <c r="E39" s="31" t="s">
        <v>93</v>
      </c>
      <c r="F39" s="30" t="s">
        <v>85</v>
      </c>
      <c r="G39" s="32">
        <v>0.11600000000000001</v>
      </c>
      <c r="H39" s="33">
        <v>1525.23</v>
      </c>
      <c r="I39" s="33">
        <f>ROUND(G39*H39,3)</f>
        <v>176.92699999999999</v>
      </c>
      <c r="J39" s="34">
        <v>1.20296</v>
      </c>
      <c r="K39" s="32">
        <f>G39*J39</f>
        <v>0.13954336000000001</v>
      </c>
      <c r="L39" s="34">
        <v>0</v>
      </c>
      <c r="M39" s="32">
        <f>G39*L39</f>
        <v>0</v>
      </c>
      <c r="N39" s="35"/>
      <c r="O39" s="36">
        <v>4</v>
      </c>
      <c r="P39" s="31" t="s">
        <v>35</v>
      </c>
    </row>
    <row r="40" spans="1:16" s="24" customFormat="1" ht="12.75" customHeight="1">
      <c r="B40" s="26" t="s">
        <v>24</v>
      </c>
      <c r="D40" s="27" t="s">
        <v>38</v>
      </c>
      <c r="E40" s="27" t="s">
        <v>94</v>
      </c>
      <c r="I40" s="28">
        <f>I41</f>
        <v>1249.5</v>
      </c>
      <c r="K40" s="29">
        <f>K41</f>
        <v>0</v>
      </c>
      <c r="M40" s="29">
        <f>M41</f>
        <v>0</v>
      </c>
      <c r="P40" s="27" t="s">
        <v>28</v>
      </c>
    </row>
    <row r="41" spans="1:16" s="31" customFormat="1" ht="12.75" customHeight="1">
      <c r="A41" s="30" t="s">
        <v>90</v>
      </c>
      <c r="B41" s="30" t="s">
        <v>30</v>
      </c>
      <c r="C41" s="30" t="s">
        <v>96</v>
      </c>
      <c r="D41" s="31" t="s">
        <v>97</v>
      </c>
      <c r="E41" s="31" t="s">
        <v>98</v>
      </c>
      <c r="F41" s="30" t="s">
        <v>57</v>
      </c>
      <c r="G41" s="32">
        <v>425</v>
      </c>
      <c r="H41" s="33">
        <v>2.94</v>
      </c>
      <c r="I41" s="33">
        <f>ROUND(G41*H41,3)</f>
        <v>1249.5</v>
      </c>
      <c r="J41" s="34">
        <v>0</v>
      </c>
      <c r="K41" s="32">
        <f>G41*J41</f>
        <v>0</v>
      </c>
      <c r="L41" s="34">
        <v>0</v>
      </c>
      <c r="M41" s="32">
        <f>G41*L41</f>
        <v>0</v>
      </c>
      <c r="N41" s="35"/>
      <c r="O41" s="36">
        <v>4</v>
      </c>
      <c r="P41" s="31" t="s">
        <v>35</v>
      </c>
    </row>
    <row r="42" spans="1:16" s="24" customFormat="1" ht="12.75" customHeight="1">
      <c r="B42" s="26" t="s">
        <v>24</v>
      </c>
      <c r="D42" s="27" t="s">
        <v>39</v>
      </c>
      <c r="E42" s="27" t="s">
        <v>99</v>
      </c>
      <c r="I42" s="28">
        <f>SUM(I43:I45)</f>
        <v>3860.4319999999998</v>
      </c>
      <c r="K42" s="29">
        <f>SUM(K43:K45)</f>
        <v>152.13919242432962</v>
      </c>
      <c r="M42" s="29">
        <f>SUM(M43:M45)</f>
        <v>0</v>
      </c>
      <c r="P42" s="27" t="s">
        <v>28</v>
      </c>
    </row>
    <row r="43" spans="1:16" s="31" customFormat="1" ht="12.75" customHeight="1">
      <c r="A43" s="30" t="s">
        <v>95</v>
      </c>
      <c r="B43" s="30" t="s">
        <v>30</v>
      </c>
      <c r="C43" s="30" t="s">
        <v>96</v>
      </c>
      <c r="D43" s="31" t="s">
        <v>101</v>
      </c>
      <c r="E43" s="31" t="s">
        <v>102</v>
      </c>
      <c r="F43" s="30" t="s">
        <v>43</v>
      </c>
      <c r="G43" s="32">
        <v>76.5</v>
      </c>
      <c r="H43" s="33">
        <v>42.62</v>
      </c>
      <c r="I43" s="33">
        <f>ROUND(G43*H43,3)</f>
        <v>3260.43</v>
      </c>
      <c r="J43" s="34">
        <v>1.8907700000000001</v>
      </c>
      <c r="K43" s="32">
        <f>G43*J43</f>
        <v>144.64390500000002</v>
      </c>
      <c r="L43" s="34">
        <v>0</v>
      </c>
      <c r="M43" s="32">
        <f>G43*L43</f>
        <v>0</v>
      </c>
      <c r="N43" s="35"/>
      <c r="O43" s="36">
        <v>4</v>
      </c>
      <c r="P43" s="31" t="s">
        <v>35</v>
      </c>
    </row>
    <row r="44" spans="1:16" s="31" customFormat="1" ht="12.75" customHeight="1">
      <c r="A44" s="30" t="s">
        <v>100</v>
      </c>
      <c r="B44" s="30" t="s">
        <v>30</v>
      </c>
      <c r="C44" s="30" t="s">
        <v>96</v>
      </c>
      <c r="D44" s="31" t="s">
        <v>104</v>
      </c>
      <c r="E44" s="31" t="s">
        <v>105</v>
      </c>
      <c r="F44" s="30" t="s">
        <v>43</v>
      </c>
      <c r="G44" s="32">
        <v>3.024</v>
      </c>
      <c r="H44" s="33">
        <v>137.18</v>
      </c>
      <c r="I44" s="33">
        <f>ROUND(G44*H44,3)</f>
        <v>414.83199999999999</v>
      </c>
      <c r="J44" s="34">
        <v>2.3684770053999999</v>
      </c>
      <c r="K44" s="32">
        <f>G44*J44</f>
        <v>7.1622744643295997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 t="s">
        <v>103</v>
      </c>
      <c r="B45" s="30" t="s">
        <v>30</v>
      </c>
      <c r="C45" s="30" t="s">
        <v>96</v>
      </c>
      <c r="D45" s="31" t="s">
        <v>107</v>
      </c>
      <c r="E45" s="31" t="s">
        <v>108</v>
      </c>
      <c r="F45" s="30" t="s">
        <v>37</v>
      </c>
      <c r="G45" s="32">
        <v>10.08</v>
      </c>
      <c r="H45" s="33">
        <v>18.37</v>
      </c>
      <c r="I45" s="33">
        <f>ROUND(G45*H45,3)</f>
        <v>185.17</v>
      </c>
      <c r="J45" s="34">
        <v>3.3036999999999997E-2</v>
      </c>
      <c r="K45" s="32">
        <f>G45*J45</f>
        <v>0.33301295999999997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24" customFormat="1" ht="12.75" customHeight="1">
      <c r="B46" s="26" t="s">
        <v>24</v>
      </c>
      <c r="D46" s="27" t="s">
        <v>40</v>
      </c>
      <c r="E46" s="27" t="s">
        <v>109</v>
      </c>
      <c r="I46" s="28">
        <f>SUM(I47:I51)</f>
        <v>10134.378999999999</v>
      </c>
      <c r="K46" s="29">
        <f>SUM(K47:K51)</f>
        <v>394.32739785324998</v>
      </c>
      <c r="M46" s="29">
        <f>SUM(M47:M51)</f>
        <v>0</v>
      </c>
      <c r="P46" s="27" t="s">
        <v>28</v>
      </c>
    </row>
    <row r="47" spans="1:16" s="31" customFormat="1" ht="12.75" customHeight="1">
      <c r="A47" s="30" t="s">
        <v>106</v>
      </c>
      <c r="B47" s="30" t="s">
        <v>30</v>
      </c>
      <c r="C47" s="30" t="s">
        <v>36</v>
      </c>
      <c r="D47" s="31" t="s">
        <v>185</v>
      </c>
      <c r="E47" s="31" t="s">
        <v>186</v>
      </c>
      <c r="F47" s="30" t="s">
        <v>37</v>
      </c>
      <c r="G47" s="32">
        <v>528.70000000000005</v>
      </c>
      <c r="H47" s="33">
        <v>15.55</v>
      </c>
      <c r="I47" s="33">
        <f>ROUND(G47*H47,3)</f>
        <v>8221.2849999999999</v>
      </c>
      <c r="J47" s="34">
        <v>0.71643999999999997</v>
      </c>
      <c r="K47" s="32">
        <f>G47*J47</f>
        <v>378.78182800000002</v>
      </c>
      <c r="L47" s="34">
        <v>0</v>
      </c>
      <c r="M47" s="32">
        <f>G47*L47</f>
        <v>0</v>
      </c>
      <c r="N47" s="35"/>
      <c r="O47" s="36">
        <v>4</v>
      </c>
      <c r="P47" s="31" t="s">
        <v>35</v>
      </c>
    </row>
    <row r="48" spans="1:16" s="31" customFormat="1" ht="12.75" customHeight="1">
      <c r="A48" s="30" t="s">
        <v>110</v>
      </c>
      <c r="B48" s="30" t="s">
        <v>30</v>
      </c>
      <c r="C48" s="30" t="s">
        <v>36</v>
      </c>
      <c r="D48" s="31" t="s">
        <v>112</v>
      </c>
      <c r="E48" s="31" t="s">
        <v>113</v>
      </c>
      <c r="F48" s="30" t="s">
        <v>37</v>
      </c>
      <c r="G48" s="32">
        <v>16.2</v>
      </c>
      <c r="H48" s="33">
        <v>32.82</v>
      </c>
      <c r="I48" s="33">
        <f>ROUND(G48*H48,3)</f>
        <v>531.68399999999997</v>
      </c>
      <c r="J48" s="34">
        <v>0.58306196624999995</v>
      </c>
      <c r="K48" s="32">
        <f>G48*J48</f>
        <v>9.4456038532499988</v>
      </c>
      <c r="L48" s="34">
        <v>0</v>
      </c>
      <c r="M48" s="32">
        <f>G48*L48</f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 t="s">
        <v>111</v>
      </c>
      <c r="B49" s="30" t="s">
        <v>30</v>
      </c>
      <c r="C49" s="30" t="s">
        <v>36</v>
      </c>
      <c r="D49" s="31" t="s">
        <v>115</v>
      </c>
      <c r="E49" s="31" t="s">
        <v>116</v>
      </c>
      <c r="F49" s="30" t="s">
        <v>37</v>
      </c>
      <c r="G49" s="32">
        <v>19.8</v>
      </c>
      <c r="H49" s="33">
        <v>1.25</v>
      </c>
      <c r="I49" s="33">
        <f>ROUND(G49*H49,3)</f>
        <v>24.75</v>
      </c>
      <c r="J49" s="34">
        <v>6.0999999999999997E-4</v>
      </c>
      <c r="K49" s="32">
        <f>G49*J49</f>
        <v>1.2078E-2</v>
      </c>
      <c r="L49" s="34">
        <v>0</v>
      </c>
      <c r="M49" s="32">
        <f>G49*L49</f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0" t="s">
        <v>114</v>
      </c>
      <c r="B50" s="30" t="s">
        <v>30</v>
      </c>
      <c r="C50" s="30" t="s">
        <v>36</v>
      </c>
      <c r="D50" s="31" t="s">
        <v>118</v>
      </c>
      <c r="E50" s="31" t="s">
        <v>119</v>
      </c>
      <c r="F50" s="30" t="s">
        <v>37</v>
      </c>
      <c r="G50" s="32">
        <v>46.8</v>
      </c>
      <c r="H50" s="33">
        <v>24.9</v>
      </c>
      <c r="I50" s="33">
        <f>ROUND(G50*H50,3)</f>
        <v>1165.32</v>
      </c>
      <c r="J50" s="34">
        <v>0.12966</v>
      </c>
      <c r="K50" s="32">
        <f>G50*J50</f>
        <v>6.0680879999999995</v>
      </c>
      <c r="L50" s="34">
        <v>0</v>
      </c>
      <c r="M50" s="32">
        <f>G50*L50</f>
        <v>0</v>
      </c>
      <c r="N50" s="35"/>
      <c r="O50" s="36">
        <v>4</v>
      </c>
      <c r="P50" s="31" t="s">
        <v>35</v>
      </c>
    </row>
    <row r="51" spans="1:16" s="31" customFormat="1" ht="12.75" customHeight="1">
      <c r="A51" s="37" t="s">
        <v>117</v>
      </c>
      <c r="B51" s="37" t="s">
        <v>59</v>
      </c>
      <c r="C51" s="37" t="s">
        <v>60</v>
      </c>
      <c r="D51" s="38" t="s">
        <v>187</v>
      </c>
      <c r="E51" s="38" t="s">
        <v>188</v>
      </c>
      <c r="F51" s="37" t="s">
        <v>57</v>
      </c>
      <c r="G51" s="39">
        <v>18</v>
      </c>
      <c r="H51" s="40">
        <v>10.63</v>
      </c>
      <c r="I51" s="40">
        <f>ROUND(G51*H51,3)</f>
        <v>191.34</v>
      </c>
      <c r="J51" s="41">
        <v>1.1000000000000001E-3</v>
      </c>
      <c r="K51" s="39">
        <f>G51*J51</f>
        <v>1.9800000000000002E-2</v>
      </c>
      <c r="L51" s="41">
        <v>0</v>
      </c>
      <c r="M51" s="39">
        <f>G51*L51</f>
        <v>0</v>
      </c>
      <c r="N51" s="42"/>
      <c r="O51" s="43">
        <v>8</v>
      </c>
      <c r="P51" s="38" t="s">
        <v>35</v>
      </c>
    </row>
    <row r="52" spans="1:16" s="24" customFormat="1" ht="12.75" customHeight="1">
      <c r="B52" s="26" t="s">
        <v>24</v>
      </c>
      <c r="D52" s="27" t="s">
        <v>50</v>
      </c>
      <c r="E52" s="27" t="s">
        <v>120</v>
      </c>
      <c r="I52" s="28">
        <f>SUM(I53:I64)</f>
        <v>29725.420000000002</v>
      </c>
      <c r="K52" s="29">
        <f>SUM(K53:K64)</f>
        <v>60.096838354397001</v>
      </c>
      <c r="M52" s="29">
        <f>SUM(M53:M64)</f>
        <v>0</v>
      </c>
      <c r="P52" s="27" t="s">
        <v>28</v>
      </c>
    </row>
    <row r="53" spans="1:16" s="31" customFormat="1" ht="12.75" customHeight="1">
      <c r="A53" s="30" t="s">
        <v>121</v>
      </c>
      <c r="B53" s="30" t="s">
        <v>30</v>
      </c>
      <c r="C53" s="30" t="s">
        <v>96</v>
      </c>
      <c r="D53" s="31" t="s">
        <v>122</v>
      </c>
      <c r="E53" s="31" t="s">
        <v>123</v>
      </c>
      <c r="F53" s="30" t="s">
        <v>124</v>
      </c>
      <c r="G53" s="32">
        <v>425</v>
      </c>
      <c r="H53" s="33">
        <v>2.0099999999999998</v>
      </c>
      <c r="I53" s="33">
        <f t="shared" ref="I53:I64" si="3">ROUND(G53*H53,3)</f>
        <v>854.25</v>
      </c>
      <c r="J53" s="34">
        <v>0</v>
      </c>
      <c r="K53" s="32">
        <f t="shared" ref="K53:K64" si="4">G53*J53</f>
        <v>0</v>
      </c>
      <c r="L53" s="34">
        <v>0</v>
      </c>
      <c r="M53" s="32">
        <f t="shared" ref="M53:M64" si="5">G53*L53</f>
        <v>0</v>
      </c>
      <c r="N53" s="35"/>
      <c r="O53" s="36">
        <v>4</v>
      </c>
      <c r="P53" s="31" t="s">
        <v>35</v>
      </c>
    </row>
    <row r="54" spans="1:16" s="31" customFormat="1" ht="12.75" customHeight="1">
      <c r="A54" s="37" t="s">
        <v>125</v>
      </c>
      <c r="B54" s="37" t="s">
        <v>59</v>
      </c>
      <c r="C54" s="37" t="s">
        <v>60</v>
      </c>
      <c r="D54" s="38" t="s">
        <v>126</v>
      </c>
      <c r="E54" s="38" t="s">
        <v>229</v>
      </c>
      <c r="F54" s="37" t="s">
        <v>130</v>
      </c>
      <c r="G54" s="39">
        <v>73</v>
      </c>
      <c r="H54" s="40">
        <v>173.6</v>
      </c>
      <c r="I54" s="40">
        <f t="shared" si="3"/>
        <v>12672.8</v>
      </c>
      <c r="J54" s="41">
        <v>0.27200000000000002</v>
      </c>
      <c r="K54" s="39">
        <f t="shared" si="4"/>
        <v>19.856000000000002</v>
      </c>
      <c r="L54" s="41">
        <v>0</v>
      </c>
      <c r="M54" s="39">
        <f t="shared" si="5"/>
        <v>0</v>
      </c>
      <c r="N54" s="42"/>
      <c r="O54" s="43">
        <v>8</v>
      </c>
      <c r="P54" s="38" t="s">
        <v>35</v>
      </c>
    </row>
    <row r="55" spans="1:16" s="31" customFormat="1" ht="12.75" customHeight="1">
      <c r="A55" s="30" t="s">
        <v>127</v>
      </c>
      <c r="B55" s="30" t="s">
        <v>30</v>
      </c>
      <c r="C55" s="30" t="s">
        <v>96</v>
      </c>
      <c r="D55" s="31" t="s">
        <v>128</v>
      </c>
      <c r="E55" s="31" t="s">
        <v>129</v>
      </c>
      <c r="F55" s="30" t="s">
        <v>130</v>
      </c>
      <c r="G55" s="32">
        <v>9</v>
      </c>
      <c r="H55" s="33">
        <v>4.58</v>
      </c>
      <c r="I55" s="33">
        <f t="shared" si="3"/>
        <v>41.22</v>
      </c>
      <c r="J55" s="34">
        <v>3.4E-5</v>
      </c>
      <c r="K55" s="32">
        <f t="shared" si="4"/>
        <v>3.0600000000000001E-4</v>
      </c>
      <c r="L55" s="34">
        <v>0</v>
      </c>
      <c r="M55" s="32">
        <f t="shared" si="5"/>
        <v>0</v>
      </c>
      <c r="N55" s="35"/>
      <c r="O55" s="36">
        <v>4</v>
      </c>
      <c r="P55" s="31" t="s">
        <v>35</v>
      </c>
    </row>
    <row r="56" spans="1:16" s="31" customFormat="1" ht="12.75" customHeight="1">
      <c r="A56" s="37" t="s">
        <v>131</v>
      </c>
      <c r="B56" s="37" t="s">
        <v>59</v>
      </c>
      <c r="C56" s="37" t="s">
        <v>60</v>
      </c>
      <c r="D56" s="38" t="s">
        <v>132</v>
      </c>
      <c r="E56" s="38" t="s">
        <v>133</v>
      </c>
      <c r="F56" s="37" t="s">
        <v>130</v>
      </c>
      <c r="G56" s="39">
        <v>9</v>
      </c>
      <c r="H56" s="40">
        <v>37.299999999999997</v>
      </c>
      <c r="I56" s="40">
        <f t="shared" si="3"/>
        <v>335.7</v>
      </c>
      <c r="J56" s="41">
        <v>0</v>
      </c>
      <c r="K56" s="39">
        <f t="shared" si="4"/>
        <v>0</v>
      </c>
      <c r="L56" s="41">
        <v>0</v>
      </c>
      <c r="M56" s="39">
        <f t="shared" si="5"/>
        <v>0</v>
      </c>
      <c r="N56" s="42"/>
      <c r="O56" s="43">
        <v>8</v>
      </c>
      <c r="P56" s="38" t="s">
        <v>35</v>
      </c>
    </row>
    <row r="57" spans="1:16" s="31" customFormat="1" ht="12.75" customHeight="1">
      <c r="A57" s="30" t="s">
        <v>134</v>
      </c>
      <c r="B57" s="30" t="s">
        <v>30</v>
      </c>
      <c r="C57" s="30" t="s">
        <v>96</v>
      </c>
      <c r="D57" s="31" t="s">
        <v>135</v>
      </c>
      <c r="E57" s="31" t="s">
        <v>136</v>
      </c>
      <c r="F57" s="30" t="s">
        <v>57</v>
      </c>
      <c r="G57" s="32">
        <v>425</v>
      </c>
      <c r="H57" s="33">
        <v>2.4900000000000002</v>
      </c>
      <c r="I57" s="33">
        <f t="shared" si="3"/>
        <v>1058.25</v>
      </c>
      <c r="J57" s="34">
        <v>0</v>
      </c>
      <c r="K57" s="32">
        <f t="shared" si="4"/>
        <v>0</v>
      </c>
      <c r="L57" s="34">
        <v>0</v>
      </c>
      <c r="M57" s="32">
        <f t="shared" si="5"/>
        <v>0</v>
      </c>
      <c r="N57" s="35"/>
      <c r="O57" s="36">
        <v>4</v>
      </c>
      <c r="P57" s="31" t="s">
        <v>35</v>
      </c>
    </row>
    <row r="58" spans="1:16" s="31" customFormat="1" ht="12.75" customHeight="1">
      <c r="A58" s="30" t="s">
        <v>137</v>
      </c>
      <c r="B58" s="30" t="s">
        <v>30</v>
      </c>
      <c r="C58" s="30" t="s">
        <v>96</v>
      </c>
      <c r="D58" s="31" t="s">
        <v>138</v>
      </c>
      <c r="E58" s="31" t="s">
        <v>139</v>
      </c>
      <c r="F58" s="30" t="s">
        <v>130</v>
      </c>
      <c r="G58" s="32">
        <v>2</v>
      </c>
      <c r="H58" s="33">
        <v>675</v>
      </c>
      <c r="I58" s="33">
        <f t="shared" si="3"/>
        <v>1350</v>
      </c>
      <c r="J58" s="34">
        <v>2.1909253646020002</v>
      </c>
      <c r="K58" s="32">
        <f t="shared" si="4"/>
        <v>4.3818507292040003</v>
      </c>
      <c r="L58" s="34">
        <v>0</v>
      </c>
      <c r="M58" s="32">
        <f t="shared" si="5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0" t="s">
        <v>140</v>
      </c>
      <c r="B59" s="30" t="s">
        <v>30</v>
      </c>
      <c r="C59" s="30" t="s">
        <v>96</v>
      </c>
      <c r="D59" s="31" t="s">
        <v>141</v>
      </c>
      <c r="E59" s="31" t="s">
        <v>142</v>
      </c>
      <c r="F59" s="30" t="s">
        <v>130</v>
      </c>
      <c r="G59" s="32">
        <v>10</v>
      </c>
      <c r="H59" s="33">
        <v>749</v>
      </c>
      <c r="I59" s="33">
        <f t="shared" si="3"/>
        <v>7490</v>
      </c>
      <c r="J59" s="34">
        <v>2.7582247602819998</v>
      </c>
      <c r="K59" s="32">
        <f t="shared" si="4"/>
        <v>27.582247602819997</v>
      </c>
      <c r="L59" s="34">
        <v>0</v>
      </c>
      <c r="M59" s="32">
        <f t="shared" si="5"/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 t="s">
        <v>143</v>
      </c>
      <c r="B60" s="30" t="s">
        <v>30</v>
      </c>
      <c r="C60" s="30" t="s">
        <v>96</v>
      </c>
      <c r="D60" s="31" t="s">
        <v>199</v>
      </c>
      <c r="E60" s="31" t="s">
        <v>200</v>
      </c>
      <c r="F60" s="30" t="s">
        <v>130</v>
      </c>
      <c r="G60" s="32">
        <v>1</v>
      </c>
      <c r="H60" s="33">
        <v>880</v>
      </c>
      <c r="I60" s="33">
        <f t="shared" si="3"/>
        <v>880</v>
      </c>
      <c r="J60" s="34">
        <v>3.2915856595630002</v>
      </c>
      <c r="K60" s="32">
        <f t="shared" si="4"/>
        <v>3.2915856595630002</v>
      </c>
      <c r="L60" s="34">
        <v>0</v>
      </c>
      <c r="M60" s="32">
        <f t="shared" si="5"/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 t="s">
        <v>146</v>
      </c>
      <c r="B61" s="30" t="s">
        <v>30</v>
      </c>
      <c r="C61" s="30" t="s">
        <v>96</v>
      </c>
      <c r="D61" s="31" t="s">
        <v>144</v>
      </c>
      <c r="E61" s="31" t="s">
        <v>145</v>
      </c>
      <c r="F61" s="30" t="s">
        <v>130</v>
      </c>
      <c r="G61" s="32">
        <v>1</v>
      </c>
      <c r="H61" s="33">
        <v>985</v>
      </c>
      <c r="I61" s="33">
        <f t="shared" si="3"/>
        <v>985</v>
      </c>
      <c r="J61" s="34">
        <v>3.5865641628099998</v>
      </c>
      <c r="K61" s="32">
        <f t="shared" si="4"/>
        <v>3.5865641628099998</v>
      </c>
      <c r="L61" s="34">
        <v>0</v>
      </c>
      <c r="M61" s="32">
        <f t="shared" si="5"/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0" t="s">
        <v>149</v>
      </c>
      <c r="B62" s="30" t="s">
        <v>30</v>
      </c>
      <c r="C62" s="30" t="s">
        <v>96</v>
      </c>
      <c r="D62" s="31" t="s">
        <v>147</v>
      </c>
      <c r="E62" s="31" t="s">
        <v>148</v>
      </c>
      <c r="F62" s="30" t="s">
        <v>130</v>
      </c>
      <c r="G62" s="32">
        <v>14</v>
      </c>
      <c r="H62" s="33">
        <v>27.7</v>
      </c>
      <c r="I62" s="33">
        <f t="shared" si="3"/>
        <v>387.8</v>
      </c>
      <c r="J62" s="34">
        <v>7.0203000000000002E-3</v>
      </c>
      <c r="K62" s="32">
        <f t="shared" si="4"/>
        <v>9.8284200000000002E-2</v>
      </c>
      <c r="L62" s="34">
        <v>0</v>
      </c>
      <c r="M62" s="32">
        <f t="shared" si="5"/>
        <v>0</v>
      </c>
      <c r="N62" s="35"/>
      <c r="O62" s="36">
        <v>4</v>
      </c>
      <c r="P62" s="31" t="s">
        <v>35</v>
      </c>
    </row>
    <row r="63" spans="1:16" s="31" customFormat="1" ht="12.75" customHeight="1">
      <c r="A63" s="37" t="s">
        <v>152</v>
      </c>
      <c r="B63" s="37" t="s">
        <v>59</v>
      </c>
      <c r="C63" s="37" t="s">
        <v>60</v>
      </c>
      <c r="D63" s="38" t="s">
        <v>150</v>
      </c>
      <c r="E63" s="38" t="s">
        <v>151</v>
      </c>
      <c r="F63" s="37" t="s">
        <v>130</v>
      </c>
      <c r="G63" s="39">
        <v>4</v>
      </c>
      <c r="H63" s="40">
        <v>259.60000000000002</v>
      </c>
      <c r="I63" s="40">
        <f t="shared" si="3"/>
        <v>1038.4000000000001</v>
      </c>
      <c r="J63" s="41">
        <v>0.06</v>
      </c>
      <c r="K63" s="39">
        <f t="shared" si="4"/>
        <v>0.24</v>
      </c>
      <c r="L63" s="41">
        <v>0</v>
      </c>
      <c r="M63" s="39">
        <f t="shared" si="5"/>
        <v>0</v>
      </c>
      <c r="N63" s="42"/>
      <c r="O63" s="43">
        <v>8</v>
      </c>
      <c r="P63" s="38" t="s">
        <v>35</v>
      </c>
    </row>
    <row r="64" spans="1:16" s="31" customFormat="1" ht="12.75" customHeight="1">
      <c r="A64" s="37" t="s">
        <v>155</v>
      </c>
      <c r="B64" s="37" t="s">
        <v>59</v>
      </c>
      <c r="C64" s="37" t="s">
        <v>60</v>
      </c>
      <c r="D64" s="38" t="s">
        <v>153</v>
      </c>
      <c r="E64" s="38" t="s">
        <v>154</v>
      </c>
      <c r="F64" s="37" t="s">
        <v>130</v>
      </c>
      <c r="G64" s="39">
        <v>10</v>
      </c>
      <c r="H64" s="40">
        <v>263.2</v>
      </c>
      <c r="I64" s="40">
        <f t="shared" si="3"/>
        <v>2632</v>
      </c>
      <c r="J64" s="41">
        <v>0.106</v>
      </c>
      <c r="K64" s="39">
        <f t="shared" si="4"/>
        <v>1.06</v>
      </c>
      <c r="L64" s="41">
        <v>0</v>
      </c>
      <c r="M64" s="39">
        <f t="shared" si="5"/>
        <v>0</v>
      </c>
      <c r="N64" s="42"/>
      <c r="O64" s="43">
        <v>8</v>
      </c>
      <c r="P64" s="38" t="s">
        <v>35</v>
      </c>
    </row>
    <row r="65" spans="1:16" s="24" customFormat="1" ht="12.75" customHeight="1">
      <c r="B65" s="26" t="s">
        <v>24</v>
      </c>
      <c r="D65" s="27" t="s">
        <v>53</v>
      </c>
      <c r="E65" s="27" t="s">
        <v>159</v>
      </c>
      <c r="I65" s="28">
        <f>SUM(I66:I70)</f>
        <v>9682.8960000000006</v>
      </c>
      <c r="K65" s="29">
        <f>SUM(K66:K70)</f>
        <v>8.0640000000000003E-2</v>
      </c>
      <c r="M65" s="29">
        <f>SUM(M66:M70)</f>
        <v>0</v>
      </c>
      <c r="P65" s="27" t="s">
        <v>28</v>
      </c>
    </row>
    <row r="66" spans="1:16" s="31" customFormat="1" ht="12.75" customHeight="1">
      <c r="A66" s="30" t="s">
        <v>156</v>
      </c>
      <c r="B66" s="30" t="s">
        <v>30</v>
      </c>
      <c r="C66" s="30" t="s">
        <v>36</v>
      </c>
      <c r="D66" s="31" t="s">
        <v>161</v>
      </c>
      <c r="E66" s="31" t="s">
        <v>162</v>
      </c>
      <c r="F66" s="30" t="s">
        <v>57</v>
      </c>
      <c r="G66" s="32">
        <v>24</v>
      </c>
      <c r="H66" s="33">
        <v>5.6</v>
      </c>
      <c r="I66" s="33">
        <f>ROUND(G66*H66,3)</f>
        <v>134.4</v>
      </c>
      <c r="J66" s="34">
        <v>3.3600000000000001E-3</v>
      </c>
      <c r="K66" s="32">
        <f>G66*J66</f>
        <v>8.0640000000000003E-2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31" customFormat="1" ht="12.75" customHeight="1">
      <c r="A67" s="30" t="s">
        <v>157</v>
      </c>
      <c r="B67" s="30" t="s">
        <v>30</v>
      </c>
      <c r="C67" s="30" t="s">
        <v>36</v>
      </c>
      <c r="D67" s="31" t="s">
        <v>164</v>
      </c>
      <c r="E67" s="31" t="s">
        <v>165</v>
      </c>
      <c r="F67" s="30" t="s">
        <v>85</v>
      </c>
      <c r="G67" s="32">
        <v>228.05099999999999</v>
      </c>
      <c r="H67" s="33">
        <v>2.1</v>
      </c>
      <c r="I67" s="33">
        <f>ROUND(G67*H67,3)</f>
        <v>478.90699999999998</v>
      </c>
      <c r="J67" s="34">
        <v>0</v>
      </c>
      <c r="K67" s="32">
        <f>G67*J67</f>
        <v>0</v>
      </c>
      <c r="L67" s="34">
        <v>0</v>
      </c>
      <c r="M67" s="32">
        <f>G67*L67</f>
        <v>0</v>
      </c>
      <c r="N67" s="35"/>
      <c r="O67" s="36">
        <v>4</v>
      </c>
      <c r="P67" s="31" t="s">
        <v>35</v>
      </c>
    </row>
    <row r="68" spans="1:16" s="31" customFormat="1" ht="12.75" customHeight="1">
      <c r="A68" s="30" t="s">
        <v>158</v>
      </c>
      <c r="B68" s="30" t="s">
        <v>30</v>
      </c>
      <c r="C68" s="30" t="s">
        <v>36</v>
      </c>
      <c r="D68" s="31" t="s">
        <v>167</v>
      </c>
      <c r="E68" s="31" t="s">
        <v>168</v>
      </c>
      <c r="F68" s="30" t="s">
        <v>85</v>
      </c>
      <c r="G68" s="32">
        <v>1140.2550000000001</v>
      </c>
      <c r="H68" s="33">
        <v>0.42</v>
      </c>
      <c r="I68" s="33">
        <f>ROUND(G68*H68,3)</f>
        <v>478.90699999999998</v>
      </c>
      <c r="J68" s="34">
        <v>0</v>
      </c>
      <c r="K68" s="32">
        <f>G68*J68</f>
        <v>0</v>
      </c>
      <c r="L68" s="34">
        <v>0</v>
      </c>
      <c r="M68" s="32">
        <f>G68*L68</f>
        <v>0</v>
      </c>
      <c r="N68" s="35"/>
      <c r="O68" s="36">
        <v>4</v>
      </c>
      <c r="P68" s="31" t="s">
        <v>35</v>
      </c>
    </row>
    <row r="69" spans="1:16" s="31" customFormat="1" ht="12.75" customHeight="1">
      <c r="A69" s="30" t="s">
        <v>160</v>
      </c>
      <c r="B69" s="30" t="s">
        <v>30</v>
      </c>
      <c r="C69" s="30" t="s">
        <v>36</v>
      </c>
      <c r="D69" s="31" t="s">
        <v>170</v>
      </c>
      <c r="E69" s="31" t="s">
        <v>171</v>
      </c>
      <c r="F69" s="30" t="s">
        <v>85</v>
      </c>
      <c r="G69" s="32">
        <v>228.05099999999999</v>
      </c>
      <c r="H69" s="33">
        <v>5.17</v>
      </c>
      <c r="I69" s="33">
        <f>ROUND(G69*H69,3)</f>
        <v>1179.0239999999999</v>
      </c>
      <c r="J69" s="34">
        <v>0</v>
      </c>
      <c r="K69" s="32">
        <f>G69*J69</f>
        <v>0</v>
      </c>
      <c r="L69" s="34">
        <v>0</v>
      </c>
      <c r="M69" s="32">
        <f>G69*L69</f>
        <v>0</v>
      </c>
      <c r="N69" s="35"/>
      <c r="O69" s="36">
        <v>4</v>
      </c>
      <c r="P69" s="31" t="s">
        <v>35</v>
      </c>
    </row>
    <row r="70" spans="1:16" s="31" customFormat="1" ht="12.75" customHeight="1">
      <c r="A70" s="30" t="s">
        <v>163</v>
      </c>
      <c r="B70" s="30" t="s">
        <v>30</v>
      </c>
      <c r="C70" s="30" t="s">
        <v>36</v>
      </c>
      <c r="D70" s="31" t="s">
        <v>172</v>
      </c>
      <c r="E70" s="31" t="s">
        <v>173</v>
      </c>
      <c r="F70" s="30" t="s">
        <v>85</v>
      </c>
      <c r="G70" s="32">
        <v>228.05099999999999</v>
      </c>
      <c r="H70" s="33">
        <v>32.5</v>
      </c>
      <c r="I70" s="33">
        <f>ROUND(G70*H70,3)</f>
        <v>7411.6580000000004</v>
      </c>
      <c r="J70" s="34">
        <v>0</v>
      </c>
      <c r="K70" s="32">
        <f>G70*J70</f>
        <v>0</v>
      </c>
      <c r="L70" s="34">
        <v>0</v>
      </c>
      <c r="M70" s="32">
        <f>G70*L70</f>
        <v>0</v>
      </c>
      <c r="N70" s="35"/>
      <c r="O70" s="36">
        <v>4</v>
      </c>
      <c r="P70" s="31" t="s">
        <v>35</v>
      </c>
    </row>
    <row r="71" spans="1:16" s="24" customFormat="1" ht="12.75" customHeight="1">
      <c r="B71" s="26" t="s">
        <v>24</v>
      </c>
      <c r="D71" s="27" t="s">
        <v>174</v>
      </c>
      <c r="E71" s="27" t="s">
        <v>175</v>
      </c>
      <c r="I71" s="28">
        <f>SUM(I72:I73)</f>
        <v>49324.800999999999</v>
      </c>
      <c r="K71" s="29">
        <f>SUM(K72:K73)</f>
        <v>0</v>
      </c>
      <c r="M71" s="29">
        <f>SUM(M72:M73)</f>
        <v>0</v>
      </c>
      <c r="P71" s="27" t="s">
        <v>28</v>
      </c>
    </row>
    <row r="72" spans="1:16" s="31" customFormat="1" ht="12.75" customHeight="1">
      <c r="A72" s="30" t="s">
        <v>166</v>
      </c>
      <c r="B72" s="30" t="s">
        <v>30</v>
      </c>
      <c r="C72" s="30" t="s">
        <v>36</v>
      </c>
      <c r="D72" s="31" t="s">
        <v>176</v>
      </c>
      <c r="E72" s="31" t="s">
        <v>177</v>
      </c>
      <c r="F72" s="30" t="s">
        <v>85</v>
      </c>
      <c r="G72" s="32">
        <v>2082.973</v>
      </c>
      <c r="H72" s="33">
        <v>2.5299999999999998</v>
      </c>
      <c r="I72" s="33">
        <f>ROUND(G72*H72,3)</f>
        <v>5269.9219999999996</v>
      </c>
      <c r="J72" s="34">
        <v>0</v>
      </c>
      <c r="K72" s="32">
        <f>G72*J72</f>
        <v>0</v>
      </c>
      <c r="L72" s="34">
        <v>0</v>
      </c>
      <c r="M72" s="32">
        <f>G72*L72</f>
        <v>0</v>
      </c>
      <c r="N72" s="35"/>
      <c r="O72" s="36">
        <v>4</v>
      </c>
      <c r="P72" s="31" t="s">
        <v>35</v>
      </c>
    </row>
    <row r="73" spans="1:16" s="31" customFormat="1" ht="12.75" customHeight="1">
      <c r="A73" s="30" t="s">
        <v>169</v>
      </c>
      <c r="B73" s="30" t="s">
        <v>30</v>
      </c>
      <c r="C73" s="30" t="s">
        <v>96</v>
      </c>
      <c r="D73" s="31" t="s">
        <v>178</v>
      </c>
      <c r="E73" s="31" t="s">
        <v>179</v>
      </c>
      <c r="F73" s="30" t="s">
        <v>85</v>
      </c>
      <c r="G73" s="32">
        <v>2082.973</v>
      </c>
      <c r="H73" s="33">
        <v>21.15</v>
      </c>
      <c r="I73" s="33">
        <f>ROUND(G73*H73,3)</f>
        <v>44054.879000000001</v>
      </c>
      <c r="J73" s="34">
        <v>0</v>
      </c>
      <c r="K73" s="32">
        <f>G73*J73</f>
        <v>0</v>
      </c>
      <c r="L73" s="34">
        <v>0</v>
      </c>
      <c r="M73" s="32">
        <f>G73*L73</f>
        <v>0</v>
      </c>
      <c r="N73" s="35"/>
      <c r="O73" s="36">
        <v>4</v>
      </c>
      <c r="P73" s="31" t="s">
        <v>35</v>
      </c>
    </row>
    <row r="74" spans="1:16" s="47" customFormat="1" ht="12.75" customHeight="1">
      <c r="E74" s="48" t="s">
        <v>180</v>
      </c>
      <c r="I74" s="49">
        <f>I14</f>
        <v>177233.122</v>
      </c>
      <c r="K74" s="50">
        <f>K14</f>
        <v>1987.2291875409114</v>
      </c>
      <c r="M74" s="50">
        <f>M14</f>
        <v>228.05080000000001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5"/>
  <sheetViews>
    <sheetView topLeftCell="A4" workbookViewId="0">
      <selection activeCell="S18" sqref="S18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80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80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80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80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80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80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80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80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80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80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80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80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80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80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80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80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80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80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80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80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80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80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80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80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80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80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80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80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80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80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80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80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80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80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80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80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80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80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80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80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80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80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80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80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80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80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80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80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80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80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80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80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80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80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80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80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80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80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80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80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80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80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80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80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5">
      <c r="A2" s="5" t="s">
        <v>1</v>
      </c>
      <c r="B2" s="6"/>
      <c r="C2" s="6" t="str">
        <f>'[2]Krycí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5">
      <c r="A3" s="5" t="s">
        <v>2</v>
      </c>
      <c r="B3" s="6"/>
      <c r="C3" s="6" t="s">
        <v>228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5">
      <c r="A4" s="5" t="s">
        <v>3</v>
      </c>
      <c r="B4" s="6"/>
      <c r="C4" s="6" t="str">
        <f>'[2]Krycí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5">
      <c r="A5" s="6" t="s">
        <v>4</v>
      </c>
      <c r="B5" s="6"/>
      <c r="C5" s="6" t="str">
        <f>'[2]Krycí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5">
      <c r="A7" s="6" t="s">
        <v>5</v>
      </c>
      <c r="B7" s="6"/>
      <c r="C7" s="6" t="s">
        <v>236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5">
      <c r="A8" s="6" t="s">
        <v>6</v>
      </c>
      <c r="B8" s="6"/>
      <c r="C8" s="6" t="str">
        <f>'[2]Krycí list'!E28</f>
        <v xml:space="preserve"> </v>
      </c>
      <c r="D8" s="6" t="s">
        <v>237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5">
      <c r="A9" s="6" t="s">
        <v>7</v>
      </c>
      <c r="B9" s="6"/>
      <c r="C9" s="6"/>
      <c r="D9" s="105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2.5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5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63"/>
      <c r="O13" s="18"/>
      <c r="P13" s="19"/>
    </row>
    <row r="14" spans="1:16" s="24" customFormat="1" ht="15">
      <c r="A14" s="64"/>
      <c r="B14" s="65"/>
      <c r="C14" s="64"/>
      <c r="D14" s="66" t="s">
        <v>53</v>
      </c>
      <c r="E14" s="67" t="s">
        <v>159</v>
      </c>
      <c r="F14" s="68"/>
      <c r="G14" s="69"/>
      <c r="H14" s="64"/>
      <c r="I14" s="70"/>
      <c r="J14" s="64"/>
      <c r="K14" s="71"/>
      <c r="L14" s="64"/>
      <c r="M14" s="71"/>
      <c r="N14" s="64"/>
      <c r="P14" s="25"/>
    </row>
    <row r="15" spans="1:16" s="24" customFormat="1">
      <c r="A15" s="82"/>
      <c r="B15" s="89"/>
      <c r="C15" s="82"/>
      <c r="D15" s="90" t="s">
        <v>222</v>
      </c>
      <c r="E15" s="79" t="s">
        <v>227</v>
      </c>
      <c r="F15" s="80" t="s">
        <v>130</v>
      </c>
      <c r="G15" s="81">
        <v>1</v>
      </c>
      <c r="H15" s="83">
        <v>600</v>
      </c>
      <c r="I15" s="84">
        <f>G15*H15</f>
        <v>600</v>
      </c>
      <c r="J15" s="77"/>
      <c r="K15" s="78"/>
      <c r="L15" s="77"/>
      <c r="M15" s="78"/>
      <c r="N15" s="77"/>
      <c r="P15" s="27"/>
    </row>
    <row r="16" spans="1:16" s="24" customFormat="1">
      <c r="A16" s="82"/>
      <c r="B16" s="89"/>
      <c r="C16" s="82"/>
      <c r="D16" s="91">
        <v>359901112</v>
      </c>
      <c r="E16" s="79" t="s">
        <v>231</v>
      </c>
      <c r="F16" s="80" t="s">
        <v>57</v>
      </c>
      <c r="G16" s="81">
        <v>425</v>
      </c>
      <c r="H16" s="83">
        <v>1.68</v>
      </c>
      <c r="I16" s="84">
        <f t="shared" ref="I16:I20" si="0">G16*H16</f>
        <v>714</v>
      </c>
      <c r="J16" s="77"/>
      <c r="K16" s="78"/>
      <c r="L16" s="77"/>
      <c r="M16" s="78"/>
      <c r="N16" s="77"/>
      <c r="P16" s="27"/>
    </row>
    <row r="17" spans="1:16" s="24" customFormat="1">
      <c r="A17" s="82"/>
      <c r="B17" s="89"/>
      <c r="C17" s="82"/>
      <c r="D17" s="91">
        <v>359901113</v>
      </c>
      <c r="E17" s="79" t="s">
        <v>230</v>
      </c>
      <c r="F17" s="80" t="s">
        <v>57</v>
      </c>
      <c r="G17" s="81">
        <v>425</v>
      </c>
      <c r="H17" s="83">
        <v>2</v>
      </c>
      <c r="I17" s="84">
        <f t="shared" si="0"/>
        <v>850</v>
      </c>
      <c r="J17" s="77"/>
      <c r="K17" s="78"/>
      <c r="L17" s="77"/>
      <c r="M17" s="78"/>
      <c r="N17" s="77"/>
      <c r="P17" s="27"/>
    </row>
    <row r="18" spans="1:16" s="24" customFormat="1">
      <c r="A18" s="82"/>
      <c r="B18" s="89"/>
      <c r="C18" s="82"/>
      <c r="D18" s="91">
        <v>359901114</v>
      </c>
      <c r="E18" s="79" t="s">
        <v>232</v>
      </c>
      <c r="F18" s="80" t="s">
        <v>235</v>
      </c>
      <c r="G18" s="81">
        <v>1</v>
      </c>
      <c r="H18" s="83">
        <v>100</v>
      </c>
      <c r="I18" s="84">
        <f t="shared" si="0"/>
        <v>100</v>
      </c>
      <c r="J18" s="77"/>
      <c r="K18" s="78"/>
      <c r="L18" s="77"/>
      <c r="M18" s="78"/>
      <c r="N18" s="77"/>
      <c r="P18" s="27"/>
    </row>
    <row r="19" spans="1:16" s="24" customFormat="1">
      <c r="A19" s="82"/>
      <c r="B19" s="89"/>
      <c r="C19" s="82"/>
      <c r="D19" s="91">
        <v>359901115</v>
      </c>
      <c r="E19" s="79" t="s">
        <v>233</v>
      </c>
      <c r="F19" s="80" t="s">
        <v>235</v>
      </c>
      <c r="G19" s="81">
        <v>1</v>
      </c>
      <c r="H19" s="83">
        <v>100</v>
      </c>
      <c r="I19" s="84">
        <f t="shared" si="0"/>
        <v>100</v>
      </c>
      <c r="J19" s="77"/>
      <c r="K19" s="78"/>
      <c r="L19" s="77"/>
      <c r="M19" s="78"/>
      <c r="N19" s="77"/>
      <c r="P19" s="27"/>
    </row>
    <row r="20" spans="1:16" s="24" customFormat="1">
      <c r="A20" s="82"/>
      <c r="B20" s="89"/>
      <c r="C20" s="82"/>
      <c r="D20" s="91">
        <v>359901116</v>
      </c>
      <c r="E20" s="79" t="s">
        <v>234</v>
      </c>
      <c r="F20" s="80" t="s">
        <v>235</v>
      </c>
      <c r="G20" s="81">
        <v>1</v>
      </c>
      <c r="H20" s="83">
        <v>100</v>
      </c>
      <c r="I20" s="84">
        <f t="shared" si="0"/>
        <v>100</v>
      </c>
      <c r="J20" s="77"/>
      <c r="K20" s="78"/>
      <c r="L20" s="77"/>
      <c r="M20" s="78"/>
      <c r="N20" s="77"/>
      <c r="P20" s="27"/>
    </row>
    <row r="21" spans="1:16" s="31" customFormat="1" ht="12.75">
      <c r="A21" s="72"/>
      <c r="B21" s="72"/>
      <c r="C21" s="72"/>
      <c r="D21" s="73"/>
      <c r="E21" s="86" t="s">
        <v>223</v>
      </c>
      <c r="F21" s="86"/>
      <c r="G21" s="87"/>
      <c r="H21" s="88"/>
      <c r="I21" s="88">
        <f>SUM(I15:M20)</f>
        <v>2464</v>
      </c>
      <c r="J21" s="75"/>
      <c r="K21" s="74"/>
      <c r="L21" s="75"/>
      <c r="M21" s="74"/>
      <c r="N21" s="76"/>
      <c r="O21" s="36"/>
    </row>
    <row r="22" spans="1:16" s="31" customFormat="1">
      <c r="A22" s="30"/>
      <c r="B22" s="30"/>
      <c r="C22" s="30"/>
      <c r="F22" s="30"/>
      <c r="G22" s="32"/>
      <c r="H22" s="85"/>
      <c r="I22" s="85"/>
      <c r="J22" s="34"/>
      <c r="K22" s="32"/>
      <c r="L22" s="34"/>
      <c r="M22" s="32"/>
      <c r="N22" s="35"/>
      <c r="O22" s="36"/>
    </row>
    <row r="23" spans="1:16" s="31" customFormat="1">
      <c r="A23" s="30"/>
      <c r="B23" s="30"/>
      <c r="C23" s="30"/>
      <c r="F23" s="30"/>
      <c r="G23" s="32"/>
      <c r="H23" s="85"/>
      <c r="I23" s="85"/>
      <c r="J23" s="34"/>
      <c r="K23" s="32"/>
      <c r="L23" s="34"/>
      <c r="M23" s="32"/>
      <c r="N23" s="35"/>
      <c r="O23" s="36"/>
    </row>
    <row r="24" spans="1:16" s="31" customFormat="1">
      <c r="A24" s="30"/>
      <c r="B24" s="30"/>
      <c r="C24" s="30"/>
      <c r="F24" s="30"/>
      <c r="G24" s="32"/>
      <c r="H24" s="85"/>
      <c r="I24" s="85"/>
      <c r="J24" s="34"/>
      <c r="K24" s="32"/>
      <c r="L24" s="34"/>
      <c r="M24" s="32"/>
      <c r="N24" s="35"/>
      <c r="O24" s="36"/>
    </row>
    <row r="25" spans="1:16" s="31" customFormat="1">
      <c r="A25" s="30"/>
      <c r="B25" s="30"/>
      <c r="C25" s="30"/>
      <c r="F25" s="30"/>
      <c r="G25" s="32"/>
      <c r="H25" s="85"/>
      <c r="I25" s="85"/>
      <c r="J25" s="34"/>
      <c r="K25" s="32"/>
      <c r="L25" s="34"/>
      <c r="M25" s="32"/>
      <c r="N25" s="35"/>
      <c r="O25" s="36"/>
    </row>
    <row r="26" spans="1:16" s="31" customFormat="1">
      <c r="A26" s="30"/>
      <c r="B26" s="30"/>
      <c r="C26" s="30"/>
      <c r="F26" s="30"/>
      <c r="G26" s="32"/>
      <c r="H26" s="85"/>
      <c r="I26" s="85"/>
      <c r="J26" s="34"/>
      <c r="K26" s="32"/>
      <c r="L26" s="34"/>
      <c r="M26" s="32"/>
      <c r="N26" s="35"/>
      <c r="O26" s="36"/>
    </row>
    <row r="27" spans="1:16" s="31" customFormat="1">
      <c r="A27" s="30"/>
      <c r="B27" s="30"/>
      <c r="C27" s="30"/>
      <c r="F27" s="30"/>
      <c r="G27" s="32"/>
      <c r="H27" s="85"/>
      <c r="I27" s="85"/>
      <c r="J27" s="34"/>
      <c r="K27" s="32"/>
      <c r="L27" s="34"/>
      <c r="M27" s="32"/>
      <c r="N27" s="35"/>
      <c r="O27" s="36"/>
    </row>
    <row r="28" spans="1:16" s="31" customFormat="1">
      <c r="A28" s="30"/>
      <c r="B28" s="30"/>
      <c r="C28" s="30"/>
      <c r="F28" s="30"/>
      <c r="G28" s="32"/>
      <c r="H28" s="85"/>
      <c r="I28" s="85"/>
      <c r="J28" s="34"/>
      <c r="K28" s="32"/>
      <c r="L28" s="34"/>
      <c r="M28" s="32"/>
      <c r="N28" s="35"/>
      <c r="O28" s="36"/>
    </row>
    <row r="29" spans="1:16" s="31" customFormat="1">
      <c r="A29" s="30"/>
      <c r="B29" s="30"/>
      <c r="C29" s="30"/>
      <c r="F29" s="30"/>
      <c r="G29" s="32"/>
      <c r="H29" s="85"/>
      <c r="I29" s="85"/>
      <c r="J29" s="34"/>
      <c r="K29" s="32"/>
      <c r="L29" s="34"/>
      <c r="M29" s="32"/>
      <c r="N29" s="35"/>
      <c r="O29" s="36"/>
    </row>
    <row r="30" spans="1:16" s="31" customFormat="1">
      <c r="A30" s="30"/>
      <c r="B30" s="30"/>
      <c r="C30" s="30"/>
      <c r="F30" s="30"/>
      <c r="G30" s="32"/>
      <c r="H30" s="85"/>
      <c r="I30" s="85"/>
      <c r="J30" s="34"/>
      <c r="K30" s="32"/>
      <c r="L30" s="34"/>
      <c r="M30" s="32"/>
      <c r="N30" s="35"/>
      <c r="O30" s="36"/>
    </row>
    <row r="31" spans="1:16" s="31" customFormat="1">
      <c r="A31" s="30"/>
      <c r="B31" s="30"/>
      <c r="C31" s="30"/>
      <c r="F31" s="30"/>
      <c r="G31" s="32"/>
      <c r="H31" s="85"/>
      <c r="I31" s="85"/>
      <c r="J31" s="34"/>
      <c r="K31" s="32"/>
      <c r="L31" s="34"/>
      <c r="M31" s="32"/>
      <c r="N31" s="35"/>
      <c r="O31" s="36"/>
    </row>
    <row r="32" spans="1:16" s="31" customFormat="1">
      <c r="A32" s="30"/>
      <c r="B32" s="30"/>
      <c r="C32" s="30"/>
      <c r="F32" s="30"/>
      <c r="G32" s="32"/>
      <c r="H32" s="85"/>
      <c r="I32" s="85"/>
      <c r="J32" s="34"/>
      <c r="K32" s="32"/>
      <c r="L32" s="34"/>
      <c r="M32" s="32"/>
      <c r="N32" s="35"/>
      <c r="O32" s="36"/>
    </row>
    <row r="33" spans="1:16" s="31" customFormat="1">
      <c r="A33" s="30"/>
      <c r="B33" s="30"/>
      <c r="C33" s="30"/>
      <c r="F33" s="30"/>
      <c r="G33" s="32"/>
      <c r="H33" s="85"/>
      <c r="I33" s="85"/>
      <c r="J33" s="34"/>
      <c r="K33" s="32"/>
      <c r="L33" s="34"/>
      <c r="M33" s="32"/>
      <c r="N33" s="35"/>
      <c r="O33" s="36"/>
    </row>
    <row r="34" spans="1:16" s="31" customFormat="1">
      <c r="A34" s="30"/>
      <c r="B34" s="30"/>
      <c r="C34" s="30"/>
      <c r="F34" s="30"/>
      <c r="G34" s="32"/>
      <c r="H34" s="85"/>
      <c r="I34" s="85"/>
      <c r="J34" s="34"/>
      <c r="K34" s="32"/>
      <c r="L34" s="34"/>
      <c r="M34" s="32"/>
      <c r="N34" s="35"/>
      <c r="O34" s="36"/>
    </row>
    <row r="35" spans="1:16" s="31" customFormat="1">
      <c r="A35" s="30"/>
      <c r="B35" s="30"/>
      <c r="C35" s="30"/>
      <c r="F35" s="30"/>
      <c r="G35" s="32"/>
      <c r="H35" s="33"/>
      <c r="I35" s="33"/>
      <c r="J35" s="34"/>
      <c r="K35" s="32"/>
      <c r="L35" s="34"/>
      <c r="M35" s="32"/>
      <c r="N35" s="35"/>
      <c r="O35" s="36"/>
    </row>
    <row r="36" spans="1:16" s="31" customFormat="1">
      <c r="A36" s="37"/>
      <c r="B36" s="37"/>
      <c r="C36" s="37"/>
      <c r="D36" s="38"/>
      <c r="E36" s="38"/>
      <c r="F36" s="37"/>
      <c r="G36" s="39"/>
      <c r="H36" s="40"/>
      <c r="I36" s="40"/>
      <c r="J36" s="41"/>
      <c r="K36" s="39"/>
      <c r="L36" s="41"/>
      <c r="M36" s="39"/>
      <c r="N36" s="42"/>
      <c r="O36" s="43"/>
      <c r="P36" s="38"/>
    </row>
    <row r="37" spans="1:16" s="31" customFormat="1">
      <c r="A37" s="30"/>
      <c r="B37" s="30"/>
      <c r="C37" s="30"/>
      <c r="F37" s="30"/>
      <c r="G37" s="32"/>
      <c r="H37" s="33"/>
      <c r="I37" s="33"/>
      <c r="J37" s="34"/>
      <c r="K37" s="32"/>
      <c r="L37" s="34"/>
      <c r="M37" s="32"/>
      <c r="N37" s="35"/>
      <c r="O37" s="36"/>
    </row>
    <row r="38" spans="1:16" s="31" customFormat="1">
      <c r="A38" s="30"/>
      <c r="B38" s="30"/>
      <c r="C38" s="30"/>
      <c r="F38" s="30"/>
      <c r="G38" s="32"/>
      <c r="H38" s="33"/>
      <c r="I38" s="33"/>
      <c r="J38" s="34"/>
      <c r="K38" s="32"/>
      <c r="L38" s="34"/>
      <c r="M38" s="32"/>
      <c r="N38" s="35"/>
      <c r="O38" s="36"/>
    </row>
    <row r="39" spans="1:16" s="31" customFormat="1">
      <c r="A39" s="30"/>
      <c r="B39" s="30"/>
      <c r="C39" s="30"/>
      <c r="F39" s="30"/>
      <c r="G39" s="32"/>
      <c r="H39" s="33"/>
      <c r="I39" s="33"/>
      <c r="J39" s="34"/>
      <c r="K39" s="32"/>
      <c r="L39" s="34"/>
      <c r="M39" s="32"/>
      <c r="N39" s="35"/>
      <c r="O39" s="36"/>
    </row>
    <row r="40" spans="1:16" s="31" customFormat="1">
      <c r="A40" s="30"/>
      <c r="B40" s="30"/>
      <c r="C40" s="30"/>
      <c r="F40" s="30"/>
      <c r="G40" s="32"/>
      <c r="H40" s="33"/>
      <c r="I40" s="33"/>
      <c r="J40" s="34"/>
      <c r="K40" s="32"/>
      <c r="L40" s="34"/>
      <c r="M40" s="32"/>
      <c r="N40" s="35"/>
      <c r="O40" s="36"/>
    </row>
    <row r="41" spans="1:16" s="31" customFormat="1">
      <c r="A41" s="30"/>
      <c r="B41" s="30"/>
      <c r="C41" s="30"/>
      <c r="F41" s="30"/>
      <c r="G41" s="32"/>
      <c r="H41" s="33"/>
      <c r="I41" s="33"/>
      <c r="J41" s="34"/>
      <c r="K41" s="32"/>
      <c r="L41" s="34"/>
      <c r="M41" s="32"/>
      <c r="N41" s="35"/>
      <c r="O41" s="36"/>
    </row>
    <row r="42" spans="1:16" s="31" customFormat="1">
      <c r="A42" s="30"/>
      <c r="B42" s="30"/>
      <c r="C42" s="30"/>
      <c r="F42" s="30"/>
      <c r="G42" s="32"/>
      <c r="H42" s="33"/>
      <c r="I42" s="33"/>
      <c r="J42" s="34"/>
      <c r="K42" s="32"/>
      <c r="L42" s="34"/>
      <c r="M42" s="32"/>
      <c r="N42" s="35"/>
      <c r="O42" s="36"/>
    </row>
    <row r="43" spans="1:16" s="31" customFormat="1">
      <c r="A43" s="30"/>
      <c r="B43" s="30"/>
      <c r="C43" s="30"/>
      <c r="F43" s="30"/>
      <c r="G43" s="32"/>
      <c r="H43" s="33"/>
      <c r="I43" s="33"/>
      <c r="J43" s="34"/>
      <c r="K43" s="32"/>
      <c r="L43" s="34"/>
      <c r="M43" s="32"/>
      <c r="N43" s="35"/>
      <c r="O43" s="36"/>
    </row>
    <row r="44" spans="1:16" s="31" customFormat="1">
      <c r="A44" s="30"/>
      <c r="B44" s="30"/>
      <c r="C44" s="30"/>
      <c r="F44" s="30"/>
      <c r="G44" s="32"/>
      <c r="H44" s="33"/>
      <c r="I44" s="33"/>
      <c r="J44" s="34"/>
      <c r="K44" s="32"/>
      <c r="L44" s="34"/>
      <c r="M44" s="32"/>
      <c r="N44" s="35"/>
      <c r="O44" s="36"/>
    </row>
    <row r="45" spans="1:16" s="31" customFormat="1">
      <c r="A45" s="37"/>
      <c r="B45" s="37"/>
      <c r="C45" s="37"/>
      <c r="D45" s="38"/>
      <c r="E45" s="38"/>
      <c r="F45" s="37"/>
      <c r="G45" s="39"/>
      <c r="H45" s="40"/>
      <c r="I45" s="40"/>
      <c r="J45" s="41"/>
      <c r="K45" s="39"/>
      <c r="L45" s="41"/>
      <c r="M45" s="39"/>
      <c r="N45" s="42"/>
      <c r="O45" s="43"/>
      <c r="P45" s="38"/>
    </row>
    <row r="46" spans="1:16" s="24" customFormat="1">
      <c r="B46" s="26"/>
      <c r="D46" s="27"/>
      <c r="E46" s="27"/>
      <c r="I46" s="28"/>
      <c r="K46" s="29"/>
      <c r="M46" s="29"/>
      <c r="P46" s="27"/>
    </row>
    <row r="47" spans="1:16" s="31" customFormat="1">
      <c r="A47" s="30"/>
      <c r="B47" s="30"/>
      <c r="C47" s="30"/>
      <c r="F47" s="30"/>
      <c r="G47" s="32"/>
      <c r="H47" s="33"/>
      <c r="I47" s="33"/>
      <c r="J47" s="34"/>
      <c r="K47" s="32"/>
      <c r="L47" s="34"/>
      <c r="M47" s="32"/>
      <c r="N47" s="35"/>
      <c r="O47" s="36"/>
    </row>
    <row r="48" spans="1:16" s="24" customFormat="1">
      <c r="B48" s="26"/>
      <c r="D48" s="27"/>
      <c r="E48" s="27"/>
      <c r="I48" s="28"/>
      <c r="K48" s="29"/>
      <c r="M48" s="29"/>
      <c r="P48" s="27"/>
    </row>
    <row r="49" spans="1:16" s="31" customFormat="1">
      <c r="A49" s="30"/>
      <c r="B49" s="30"/>
      <c r="C49" s="30"/>
      <c r="F49" s="30"/>
      <c r="G49" s="32"/>
      <c r="H49" s="33"/>
      <c r="I49" s="33"/>
      <c r="J49" s="34"/>
      <c r="K49" s="32"/>
      <c r="L49" s="34"/>
      <c r="M49" s="32"/>
      <c r="N49" s="35"/>
      <c r="O49" s="36"/>
    </row>
    <row r="50" spans="1:16" s="31" customFormat="1">
      <c r="A50" s="30"/>
      <c r="B50" s="30"/>
      <c r="C50" s="30"/>
      <c r="F50" s="30"/>
      <c r="G50" s="32"/>
      <c r="H50" s="33"/>
      <c r="I50" s="33"/>
      <c r="J50" s="34"/>
      <c r="K50" s="32"/>
      <c r="L50" s="34"/>
      <c r="M50" s="32"/>
      <c r="N50" s="35"/>
      <c r="O50" s="36"/>
    </row>
    <row r="51" spans="1:16" s="31" customFormat="1">
      <c r="A51" s="30"/>
      <c r="B51" s="30"/>
      <c r="C51" s="30"/>
      <c r="F51" s="30"/>
      <c r="G51" s="32"/>
      <c r="H51" s="33"/>
      <c r="I51" s="33"/>
      <c r="J51" s="34"/>
      <c r="K51" s="32"/>
      <c r="L51" s="34"/>
      <c r="M51" s="32"/>
      <c r="N51" s="35"/>
      <c r="O51" s="36"/>
    </row>
    <row r="52" spans="1:16" s="24" customFormat="1">
      <c r="B52" s="26"/>
      <c r="D52" s="27"/>
      <c r="E52" s="27"/>
      <c r="I52" s="28"/>
      <c r="K52" s="29"/>
      <c r="M52" s="29"/>
      <c r="P52" s="27"/>
    </row>
    <row r="53" spans="1:16" s="31" customFormat="1">
      <c r="A53" s="30"/>
      <c r="B53" s="30"/>
      <c r="C53" s="30"/>
      <c r="F53" s="30"/>
      <c r="G53" s="32"/>
      <c r="H53" s="33"/>
      <c r="I53" s="33"/>
      <c r="J53" s="34"/>
      <c r="K53" s="32"/>
      <c r="L53" s="34"/>
      <c r="M53" s="32"/>
      <c r="N53" s="35"/>
      <c r="O53" s="36"/>
    </row>
    <row r="54" spans="1:16" s="31" customFormat="1">
      <c r="A54" s="30"/>
      <c r="B54" s="30"/>
      <c r="C54" s="30"/>
      <c r="F54" s="30"/>
      <c r="G54" s="32"/>
      <c r="H54" s="33"/>
      <c r="I54" s="33"/>
      <c r="J54" s="34"/>
      <c r="K54" s="32"/>
      <c r="L54" s="34"/>
      <c r="M54" s="32"/>
      <c r="N54" s="35"/>
      <c r="O54" s="36"/>
    </row>
    <row r="55" spans="1:16" s="31" customFormat="1">
      <c r="A55" s="30"/>
      <c r="B55" s="30"/>
      <c r="C55" s="30"/>
      <c r="F55" s="30"/>
      <c r="G55" s="32"/>
      <c r="H55" s="33"/>
      <c r="I55" s="33"/>
      <c r="J55" s="34"/>
      <c r="K55" s="32"/>
      <c r="L55" s="34"/>
      <c r="M55" s="32"/>
      <c r="N55" s="35"/>
      <c r="O55" s="36"/>
    </row>
    <row r="56" spans="1:16" s="24" customFormat="1">
      <c r="B56" s="26"/>
      <c r="D56" s="27"/>
      <c r="E56" s="27"/>
      <c r="I56" s="28"/>
      <c r="K56" s="29"/>
      <c r="M56" s="29"/>
      <c r="P56" s="27"/>
    </row>
    <row r="57" spans="1:16" s="31" customFormat="1">
      <c r="A57" s="30"/>
      <c r="B57" s="30"/>
      <c r="C57" s="30"/>
      <c r="F57" s="30"/>
      <c r="G57" s="32"/>
      <c r="H57" s="33"/>
      <c r="I57" s="33"/>
      <c r="J57" s="34"/>
      <c r="K57" s="32"/>
      <c r="L57" s="34"/>
      <c r="M57" s="32"/>
      <c r="N57" s="35"/>
      <c r="O57" s="36"/>
    </row>
    <row r="58" spans="1:16" s="31" customFormat="1">
      <c r="A58" s="37"/>
      <c r="B58" s="37"/>
      <c r="C58" s="37"/>
      <c r="D58" s="38"/>
      <c r="E58" s="38"/>
      <c r="F58" s="37"/>
      <c r="G58" s="39"/>
      <c r="H58" s="40"/>
      <c r="I58" s="40"/>
      <c r="J58" s="41"/>
      <c r="K58" s="39"/>
      <c r="L58" s="41"/>
      <c r="M58" s="39"/>
      <c r="N58" s="42"/>
      <c r="O58" s="43"/>
      <c r="P58" s="38"/>
    </row>
    <row r="59" spans="1:16" s="31" customFormat="1">
      <c r="A59" s="30"/>
      <c r="B59" s="30"/>
      <c r="C59" s="30"/>
      <c r="F59" s="30"/>
      <c r="G59" s="32"/>
      <c r="H59" s="33"/>
      <c r="I59" s="33"/>
      <c r="J59" s="34"/>
      <c r="K59" s="32"/>
      <c r="L59" s="34"/>
      <c r="M59" s="32"/>
      <c r="N59" s="35"/>
      <c r="O59" s="36"/>
    </row>
    <row r="60" spans="1:16" s="31" customFormat="1">
      <c r="A60" s="37"/>
      <c r="B60" s="37"/>
      <c r="C60" s="37"/>
      <c r="D60" s="38"/>
      <c r="E60" s="38"/>
      <c r="F60" s="37"/>
      <c r="G60" s="39"/>
      <c r="H60" s="40"/>
      <c r="I60" s="40"/>
      <c r="J60" s="41"/>
      <c r="K60" s="39"/>
      <c r="L60" s="41"/>
      <c r="M60" s="39"/>
      <c r="N60" s="42"/>
      <c r="O60" s="43"/>
      <c r="P60" s="38"/>
    </row>
    <row r="61" spans="1:16" s="31" customFormat="1">
      <c r="A61" s="37"/>
      <c r="B61" s="37"/>
      <c r="C61" s="37"/>
      <c r="D61" s="38"/>
      <c r="E61" s="38"/>
      <c r="F61" s="37"/>
      <c r="G61" s="39"/>
      <c r="H61" s="40"/>
      <c r="I61" s="40"/>
      <c r="J61" s="41"/>
      <c r="K61" s="39"/>
      <c r="L61" s="41"/>
      <c r="M61" s="39"/>
      <c r="N61" s="42"/>
      <c r="O61" s="43"/>
      <c r="P61" s="38"/>
    </row>
    <row r="62" spans="1:16" s="31" customFormat="1">
      <c r="A62" s="37"/>
      <c r="B62" s="37"/>
      <c r="C62" s="37"/>
      <c r="D62" s="38"/>
      <c r="E62" s="38"/>
      <c r="F62" s="37"/>
      <c r="G62" s="39"/>
      <c r="H62" s="40"/>
      <c r="I62" s="40"/>
      <c r="J62" s="41"/>
      <c r="K62" s="39"/>
      <c r="L62" s="41"/>
      <c r="M62" s="39"/>
      <c r="N62" s="42"/>
      <c r="O62" s="43"/>
      <c r="P62" s="38"/>
    </row>
    <row r="63" spans="1:16" s="31" customFormat="1">
      <c r="A63" s="30"/>
      <c r="B63" s="30"/>
      <c r="C63" s="30"/>
      <c r="F63" s="30"/>
      <c r="G63" s="32"/>
      <c r="H63" s="33"/>
      <c r="I63" s="33"/>
      <c r="J63" s="34"/>
      <c r="K63" s="32"/>
      <c r="L63" s="34"/>
      <c r="M63" s="32"/>
      <c r="N63" s="35"/>
      <c r="O63" s="36"/>
    </row>
    <row r="64" spans="1:16" s="31" customFormat="1">
      <c r="A64" s="30"/>
      <c r="B64" s="30"/>
      <c r="C64" s="30"/>
      <c r="F64" s="30"/>
      <c r="G64" s="32"/>
      <c r="H64" s="33"/>
      <c r="I64" s="33"/>
      <c r="J64" s="34"/>
      <c r="K64" s="32"/>
      <c r="L64" s="34"/>
      <c r="M64" s="32"/>
      <c r="N64" s="35"/>
      <c r="O64" s="36"/>
    </row>
    <row r="65" spans="1:16" s="31" customFormat="1">
      <c r="A65" s="30"/>
      <c r="B65" s="30"/>
      <c r="C65" s="30"/>
      <c r="F65" s="30"/>
      <c r="G65" s="32"/>
      <c r="H65" s="33"/>
      <c r="I65" s="33"/>
      <c r="J65" s="34"/>
      <c r="K65" s="32"/>
      <c r="L65" s="34"/>
      <c r="M65" s="32"/>
      <c r="N65" s="35"/>
      <c r="O65" s="36"/>
    </row>
    <row r="66" spans="1:16" s="31" customFormat="1">
      <c r="A66" s="37"/>
      <c r="B66" s="37"/>
      <c r="C66" s="37"/>
      <c r="D66" s="38"/>
      <c r="E66" s="38"/>
      <c r="F66" s="37"/>
      <c r="G66" s="39"/>
      <c r="H66" s="40"/>
      <c r="I66" s="40"/>
      <c r="J66" s="41"/>
      <c r="K66" s="39"/>
      <c r="L66" s="41"/>
      <c r="M66" s="39"/>
      <c r="N66" s="42"/>
      <c r="O66" s="43"/>
      <c r="P66" s="38"/>
    </row>
    <row r="67" spans="1:16" s="31" customFormat="1">
      <c r="A67" s="37"/>
      <c r="B67" s="37"/>
      <c r="C67" s="37"/>
      <c r="D67" s="38"/>
      <c r="E67" s="38"/>
      <c r="F67" s="37"/>
      <c r="G67" s="39"/>
      <c r="H67" s="40"/>
      <c r="I67" s="40"/>
      <c r="J67" s="41"/>
      <c r="K67" s="39"/>
      <c r="L67" s="41"/>
      <c r="M67" s="39"/>
      <c r="N67" s="42"/>
      <c r="O67" s="43"/>
      <c r="P67" s="38"/>
    </row>
    <row r="68" spans="1:16" s="31" customFormat="1">
      <c r="A68" s="30"/>
      <c r="B68" s="30"/>
      <c r="C68" s="30"/>
      <c r="F68" s="30"/>
      <c r="G68" s="32"/>
      <c r="H68" s="33"/>
      <c r="I68" s="33"/>
      <c r="J68" s="34"/>
      <c r="K68" s="32"/>
      <c r="L68" s="34"/>
      <c r="M68" s="32"/>
      <c r="N68" s="35"/>
      <c r="O68" s="36"/>
    </row>
    <row r="69" spans="1:16" s="31" customFormat="1">
      <c r="A69" s="37"/>
      <c r="B69" s="37"/>
      <c r="C69" s="37"/>
      <c r="D69" s="38"/>
      <c r="E69" s="38"/>
      <c r="F69" s="37"/>
      <c r="G69" s="39"/>
      <c r="H69" s="40"/>
      <c r="I69" s="40"/>
      <c r="J69" s="41"/>
      <c r="K69" s="39"/>
      <c r="L69" s="41"/>
      <c r="M69" s="39"/>
      <c r="N69" s="42"/>
      <c r="O69" s="43"/>
      <c r="P69" s="38"/>
    </row>
    <row r="70" spans="1:16" s="31" customFormat="1">
      <c r="A70" s="30"/>
      <c r="B70" s="30"/>
      <c r="C70" s="30"/>
      <c r="F70" s="30"/>
      <c r="G70" s="32"/>
      <c r="H70" s="33"/>
      <c r="I70" s="33"/>
      <c r="J70" s="34"/>
      <c r="K70" s="32"/>
      <c r="L70" s="34"/>
      <c r="M70" s="32"/>
      <c r="N70" s="35"/>
      <c r="O70" s="36"/>
    </row>
    <row r="71" spans="1:16" s="31" customFormat="1">
      <c r="A71" s="37"/>
      <c r="B71" s="37"/>
      <c r="C71" s="37"/>
      <c r="D71" s="38"/>
      <c r="E71" s="38"/>
      <c r="F71" s="37"/>
      <c r="G71" s="39"/>
      <c r="H71" s="40"/>
      <c r="I71" s="40"/>
      <c r="J71" s="41"/>
      <c r="K71" s="39"/>
      <c r="L71" s="41"/>
      <c r="M71" s="39"/>
      <c r="N71" s="42"/>
      <c r="O71" s="43"/>
      <c r="P71" s="38"/>
    </row>
    <row r="72" spans="1:16" s="24" customFormat="1">
      <c r="B72" s="26"/>
      <c r="D72" s="27"/>
      <c r="E72" s="27"/>
      <c r="I72" s="28"/>
      <c r="K72" s="29"/>
      <c r="M72" s="29"/>
      <c r="P72" s="27"/>
    </row>
    <row r="73" spans="1:16" s="31" customFormat="1">
      <c r="A73" s="30"/>
      <c r="B73" s="30"/>
      <c r="C73" s="30"/>
      <c r="F73" s="30"/>
      <c r="G73" s="32"/>
      <c r="H73" s="33"/>
      <c r="I73" s="33"/>
      <c r="J73" s="34"/>
      <c r="K73" s="32"/>
      <c r="L73" s="34"/>
      <c r="M73" s="32"/>
      <c r="N73" s="35"/>
      <c r="O73" s="36"/>
    </row>
    <row r="74" spans="1:16" s="31" customFormat="1">
      <c r="A74" s="30"/>
      <c r="B74" s="30"/>
      <c r="C74" s="30"/>
      <c r="F74" s="30"/>
      <c r="G74" s="32"/>
      <c r="H74" s="33"/>
      <c r="I74" s="33"/>
      <c r="J74" s="34"/>
      <c r="K74" s="32"/>
      <c r="L74" s="34"/>
      <c r="M74" s="32"/>
      <c r="N74" s="35"/>
      <c r="O74" s="36"/>
    </row>
    <row r="75" spans="1:16" s="31" customFormat="1">
      <c r="A75" s="30"/>
      <c r="B75" s="30"/>
      <c r="C75" s="30"/>
      <c r="F75" s="30"/>
      <c r="G75" s="32"/>
      <c r="H75" s="33"/>
      <c r="I75" s="33"/>
      <c r="J75" s="34"/>
      <c r="K75" s="32"/>
      <c r="L75" s="34"/>
      <c r="M75" s="32"/>
      <c r="N75" s="35"/>
      <c r="O75" s="36"/>
    </row>
    <row r="76" spans="1:16" s="31" customFormat="1">
      <c r="A76" s="30"/>
      <c r="B76" s="30"/>
      <c r="C76" s="30"/>
      <c r="F76" s="30"/>
      <c r="G76" s="32"/>
      <c r="H76" s="33"/>
      <c r="I76" s="33"/>
      <c r="J76" s="34"/>
      <c r="K76" s="32"/>
      <c r="L76" s="34"/>
      <c r="M76" s="32"/>
      <c r="N76" s="35"/>
      <c r="O76" s="36"/>
    </row>
    <row r="77" spans="1:16" s="31" customFormat="1">
      <c r="A77" s="30"/>
      <c r="B77" s="30"/>
      <c r="C77" s="30"/>
      <c r="F77" s="30"/>
      <c r="G77" s="32"/>
      <c r="H77" s="33"/>
      <c r="I77" s="33"/>
      <c r="J77" s="34"/>
      <c r="K77" s="32"/>
      <c r="L77" s="34"/>
      <c r="M77" s="32"/>
      <c r="N77" s="35"/>
      <c r="O77" s="36"/>
    </row>
    <row r="78" spans="1:16" s="31" customFormat="1">
      <c r="A78" s="30"/>
      <c r="B78" s="30"/>
      <c r="C78" s="30"/>
      <c r="F78" s="30"/>
      <c r="G78" s="32"/>
      <c r="H78" s="33"/>
      <c r="I78" s="33"/>
      <c r="J78" s="34"/>
      <c r="K78" s="32"/>
      <c r="L78" s="34"/>
      <c r="M78" s="32"/>
      <c r="N78" s="35"/>
      <c r="O78" s="36"/>
    </row>
    <row r="79" spans="1:16" s="24" customFormat="1">
      <c r="B79" s="26"/>
      <c r="D79" s="27"/>
      <c r="E79" s="27"/>
      <c r="I79" s="28"/>
      <c r="K79" s="29"/>
      <c r="M79" s="29"/>
      <c r="P79" s="27"/>
    </row>
    <row r="80" spans="1:16" s="31" customFormat="1">
      <c r="A80" s="30"/>
      <c r="B80" s="30"/>
      <c r="C80" s="30"/>
      <c r="F80" s="30"/>
      <c r="G80" s="32"/>
      <c r="H80" s="33"/>
      <c r="I80" s="33"/>
      <c r="J80" s="34"/>
      <c r="K80" s="32"/>
      <c r="L80" s="34"/>
      <c r="M80" s="32"/>
      <c r="N80" s="35"/>
      <c r="O80" s="36"/>
    </row>
    <row r="81" spans="1:16" s="31" customFormat="1">
      <c r="A81" s="30"/>
      <c r="B81" s="30"/>
      <c r="C81" s="30"/>
      <c r="F81" s="30"/>
      <c r="G81" s="32"/>
      <c r="H81" s="33"/>
      <c r="I81" s="33"/>
      <c r="J81" s="34"/>
      <c r="K81" s="32"/>
      <c r="L81" s="34"/>
      <c r="M81" s="32"/>
      <c r="N81" s="35"/>
      <c r="O81" s="36"/>
    </row>
    <row r="82" spans="1:16" s="24" customFormat="1">
      <c r="B82" s="44"/>
      <c r="D82" s="25"/>
      <c r="E82" s="25"/>
      <c r="I82" s="45"/>
      <c r="K82" s="46"/>
      <c r="M82" s="46"/>
      <c r="P82" s="25"/>
    </row>
    <row r="83" spans="1:16" s="24" customFormat="1">
      <c r="B83" s="26"/>
      <c r="D83" s="27"/>
      <c r="E83" s="27"/>
      <c r="I83" s="28"/>
      <c r="K83" s="29"/>
      <c r="M83" s="29"/>
      <c r="P83" s="27"/>
    </row>
    <row r="84" spans="1:16" s="31" customFormat="1">
      <c r="A84" s="30"/>
      <c r="B84" s="30"/>
      <c r="C84" s="30"/>
      <c r="F84" s="30"/>
      <c r="G84" s="32"/>
      <c r="H84" s="33"/>
      <c r="I84" s="33"/>
      <c r="J84" s="34"/>
      <c r="K84" s="32"/>
      <c r="L84" s="34"/>
      <c r="M84" s="32"/>
      <c r="N84" s="35"/>
      <c r="O84" s="36"/>
    </row>
    <row r="85" spans="1:16" s="47" customFormat="1">
      <c r="E85" s="48"/>
      <c r="I85" s="49"/>
      <c r="K85" s="50"/>
      <c r="M85" s="5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Rekapitulácia</vt:lpstr>
      <vt:lpstr>Kryci list rozpočtu</vt:lpstr>
      <vt:lpstr>Stoka ´´Y.1´´</vt:lpstr>
      <vt:lpstr>Dočasné dopravné značenie MGZS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Jakubovic</dc:creator>
  <cp:lastModifiedBy>Administrator</cp:lastModifiedBy>
  <cp:lastPrinted>2019-12-04T07:04:24Z</cp:lastPrinted>
  <dcterms:created xsi:type="dcterms:W3CDTF">2013-11-13T13:21:37Z</dcterms:created>
  <dcterms:modified xsi:type="dcterms:W3CDTF">2020-08-26T08:34:17Z</dcterms:modified>
</cp:coreProperties>
</file>